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activeTab="3"/>
  </bookViews>
  <sheets>
    <sheet name="แบบ ปร.6" sheetId="1" r:id="rId1"/>
    <sheet name="แบบ ปร.5(ก)" sheetId="2" r:id="rId2"/>
    <sheet name="แบบแสดงการคำนวณและเหตุผล" sheetId="3" r:id="rId3"/>
    <sheet name="แบบ ปร.4." sheetId="4" r:id="rId4"/>
    <sheet name="Sheet2" sheetId="5" r:id="rId5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<sst xmlns="http://schemas.openxmlformats.org/spreadsheetml/2006/main" count="218" uniqueCount="128">
  <si>
    <t>แบบสรุปราคากลางงานก่อสร้างอาคาร</t>
  </si>
  <si>
    <t>ชื่อโครงการ/งานก่อสร้าง</t>
  </si>
  <si>
    <t>สถานที่ก่อสร้าง</t>
  </si>
  <si>
    <t>แบบเลขที่</t>
  </si>
  <si>
    <t>หน่วยงานเจ้าของโครงการ/งานก่อสร้าง</t>
  </si>
  <si>
    <t>หน่วย : บาท</t>
  </si>
  <si>
    <t>ลำดับที่</t>
  </si>
  <si>
    <t>รายการ</t>
  </si>
  <si>
    <t>ค่าก่อสร้าง</t>
  </si>
  <si>
    <t>หมายเหตุ</t>
  </si>
  <si>
    <t>กลุ่มงาน/งาน...............</t>
  </si>
  <si>
    <t>..............ฯลฯ................</t>
  </si>
  <si>
    <t>สรุป</t>
  </si>
  <si>
    <t>รวมค่าก่อสร้างทั้งโครงการ/งานก่อสร้าง</t>
  </si>
  <si>
    <t>ราคากลาง</t>
  </si>
  <si>
    <t>แบบ  ปร.5 (ก)</t>
  </si>
  <si>
    <t>แบบสรุปค่าก่อสร้าง</t>
  </si>
  <si>
    <t>ค่างานต้นทุน</t>
  </si>
  <si>
    <t>Factor F</t>
  </si>
  <si>
    <t>รวมค่าก่อสร้าง</t>
  </si>
  <si>
    <t>เงื่อนไขการใช้ตาราง Factor F</t>
  </si>
  <si>
    <t>กลุ่มงาน/งาน</t>
  </si>
  <si>
    <t>แบบแสดงรายการ ปริมาณ และราคา</t>
  </si>
  <si>
    <t>รวม</t>
  </si>
  <si>
    <t>ค่าวัสดุและแรงงาน</t>
  </si>
  <si>
    <t>ค่าแรงงาน</t>
  </si>
  <si>
    <t>ราคาต่อหน่วย</t>
  </si>
  <si>
    <t>จำนวนเงิน</t>
  </si>
  <si>
    <t>จำนวน</t>
  </si>
  <si>
    <t>หน่วย</t>
  </si>
  <si>
    <t>ค่าวัสดุ</t>
  </si>
  <si>
    <t>คำนวณราคากลางโดย</t>
  </si>
  <si>
    <t>เมื่อวันที่            เดือน                          พ.ศ.</t>
  </si>
  <si>
    <t>หน้าที่......./..........</t>
  </si>
  <si>
    <t>แบบแสดงการคำนวณและเหตุผลความจำเป็น</t>
  </si>
  <si>
    <t>สำหรับค่าใช้จ่ายพิเศษตามข้อกำหนดฯ</t>
  </si>
  <si>
    <t>(ระบุรายการค่าใช้จ่ายพิเศษตามข้อกำหนด)</t>
  </si>
  <si>
    <t>เหตุผลและความจำเป็นที่ต้องมีค่าใช้จ่ายพิเศษตามข้อกำหนดฯ รายการนี้</t>
  </si>
  <si>
    <t>รายละเอียดการคำนวณ</t>
  </si>
  <si>
    <t>รวมค่าใช้จ่าย</t>
  </si>
  <si>
    <t>ค่าภาษีมูลค่าเพิ่ม</t>
  </si>
  <si>
    <t>ค่าใช้จ่ายรวมภาษีมูลค่าเพิ่ม</t>
  </si>
  <si>
    <t>(สำหรับรายการที่มีภาษีมูลค่าเพิ่ม)</t>
  </si>
  <si>
    <t>สถานที่ก่อสร้าง มหาวิทยาลัยเทคโนโลยีราชมงคลล้านนา เชียงราย</t>
  </si>
  <si>
    <t>หน่วยงานเจ้าของโครงการ/งานก่อสร้าง มหาวิทยาลัยเทคโนโลยีราชมงคลล้านนา เชียงราย</t>
  </si>
  <si>
    <t>คำนวณราคากลางโดย มหาวิทยาลัยเทคโนโลยีราชมงคลล้านนา เชียงราย</t>
  </si>
  <si>
    <t xml:space="preserve">          ( นายภาณุพงษ์   ราชคมน์ )</t>
  </si>
  <si>
    <t>เงื่อนไขล่วงหน้าจ่าย......................0.........%</t>
  </si>
  <si>
    <t>เงินประกันผลงานหัก.....................0........%</t>
  </si>
  <si>
    <t>ภาษีมูลค่าเพิ่ม...............................7.........%</t>
  </si>
  <si>
    <t>ค่างานก่อสร้าง</t>
  </si>
  <si>
    <t>แบบ  ปร.6 แผ่นที่.....1../....1.....</t>
  </si>
  <si>
    <t>แบบ  ปร.4 แผ่นที่....1../......1...</t>
  </si>
  <si>
    <t>แบบ ปร.4 ที่แนบ มีจำนวน        1      ชุด ( 1 แผ่น )</t>
  </si>
  <si>
    <t>แบบ ปร.4  ที่แนบ   1 แผ่น</t>
  </si>
  <si>
    <t xml:space="preserve">    </t>
  </si>
  <si>
    <t>เมื่อวันที่      เดือน  กรกฎาคม   พ.ศ. 2557</t>
  </si>
  <si>
    <t>( นายวิทูรย์  ส่องแสง)</t>
  </si>
  <si>
    <t xml:space="preserve">              ( นายสุรเชษฐ์   ชมภูมิ่ง )</t>
  </si>
  <si>
    <t>ลงชื่อ................................................ประธานกรรมการกำหนดราคากลาง</t>
  </si>
  <si>
    <t>ลงชื่อ................................................กรรมการกำหนดราคากลาง</t>
  </si>
  <si>
    <t>ลงชื่อ..............................................กรรมการกำหนดราคากลาง</t>
  </si>
  <si>
    <t>รวมทั้งสิ้น</t>
  </si>
  <si>
    <t>ชื่อโครงการงานซ่อมแซมและปรับปรุงถนนทางเข้ามหาวิทยาลัยฯ</t>
  </si>
  <si>
    <t>ตร.ม.</t>
  </si>
  <si>
    <t>งานรองพื้นด้วยทรายหยาบบดอัดแน่น</t>
  </si>
  <si>
    <t>งานหยอดยางแอสฟัทติก</t>
  </si>
  <si>
    <t>งานก่อสร้างถนนคอนกรีตเสริมเหล็ก</t>
  </si>
  <si>
    <t>รายละเอียดการทำงาน</t>
  </si>
  <si>
    <t>งานตีเส้นจราจร</t>
  </si>
  <si>
    <t>เหมา</t>
  </si>
  <si>
    <t>งานปูบล๊อกคอนกรีต(รายละเอียดตามแบบรูป)</t>
  </si>
  <si>
    <t>งานระบบไฟฟ้า</t>
  </si>
  <si>
    <t>ต้น</t>
  </si>
  <si>
    <t>หลอด</t>
  </si>
  <si>
    <t>(รวมค่าแรง)</t>
  </si>
  <si>
    <t>หลอด LED 60Wx220v</t>
  </si>
  <si>
    <t>รวมราคาค่าวัสดุและค่าแรงของหมวดที่ 1</t>
  </si>
  <si>
    <t>งานทาสีและติดตั้งแผ่นสะท้อนแสง</t>
  </si>
  <si>
    <t>ฐานเสาไฟฟ้าคอนกรีตเสริมเหล็ก</t>
  </si>
  <si>
    <t>เมตร</t>
  </si>
  <si>
    <t>ตู้ควบคุมไฟถนน</t>
  </si>
  <si>
    <t>ชุด</t>
  </si>
  <si>
    <t>Ground Rod</t>
  </si>
  <si>
    <t>แท่ง</t>
  </si>
  <si>
    <t>อุปกรณ์ประกอบอื่นๆ</t>
  </si>
  <si>
    <t>รวมราคาค่าวัสดุและค่าแรงของหมวดที่ 2</t>
  </si>
  <si>
    <t>ชื่อโครงการก่อสร้างถนนคอนกรีตทางเข้าด้านทิศเหนือ</t>
  </si>
  <si>
    <t>ชื่อโครงการ ก่อสร้างถนนคอนกรีตทางเข้าด้านทิศเหนือ</t>
  </si>
  <si>
    <t>งานเหล็กตะแกรง วายเมท 6 มม. @ 0.20</t>
  </si>
  <si>
    <t>งานคอนกรีต ST - 240 KSC (ทรงลูกบาศ์ก)</t>
  </si>
  <si>
    <t>งานปรับพื้นที่</t>
  </si>
  <si>
    <t>ลบ.ม.</t>
  </si>
  <si>
    <t>ทุกระยะ 20 ม.และมีตะแกรงเหล็กกรองทุกระยะ 20 ม.</t>
  </si>
  <si>
    <t>งานดินตัด</t>
  </si>
  <si>
    <t>งานบดอัดชั้นทาง</t>
  </si>
  <si>
    <t>เหล็ก Dowel DB 16 มม. ยาว 0.60 ม. @ 0.30 ม.</t>
  </si>
  <si>
    <t>งานทดสอบวัสดุทางวิศวกรรม</t>
  </si>
  <si>
    <t>สายไฟฟ้าชนิด NYY 2Cx10 s.q.m.m</t>
  </si>
  <si>
    <t>สายไฟฟ้าชนิด NYY 2Cx6 s.q.m.m</t>
  </si>
  <si>
    <t>งานติดตั้งเสาไฟส่องถนนสูง 9 เมตรแขนสองข้าง</t>
  </si>
  <si>
    <t>งานคอนกรีตลานเอนกประสงค์</t>
  </si>
  <si>
    <t>ม.</t>
  </si>
  <si>
    <t>งานเกาะกลางถนนและงานปลูกหญ้านวลน้อยและงาน</t>
  </si>
  <si>
    <t>วางระบบน้ำรถต้นไม้</t>
  </si>
  <si>
    <t>ทุกระยะ 6.00 ม.( แบบ ก )</t>
  </si>
  <si>
    <t>งานรางระบายน้ำคอนกรีตเสริมเหล็ก ( แบบ ข )</t>
  </si>
  <si>
    <t>งานวางท่อลอดเหลี่ยม คสล.  (รายละเอียดตามแบบรูป )</t>
  </si>
  <si>
    <t xml:space="preserve">งานวางท่อระบายน้ำพร้อมบ่อพัก คสล. </t>
  </si>
  <si>
    <t>งานวางท่อ คสล.0.40 ม.และบ่อพักคอนกรีตพร้อมฝาปิด</t>
  </si>
  <si>
    <t>รวมราคาค่าวัสดุและค่าแรงของหมวดที่ 3</t>
  </si>
  <si>
    <t>รวมราคาค่าวัสดุและค่าแรงของหมวดที่ 4</t>
  </si>
  <si>
    <t>รวมราคาค่าวัสดุและค่าแรงของหมวดที่ 5</t>
  </si>
  <si>
    <t>รวมราคาค่าวัสดุและค่าแรงของหมวดที่ 6</t>
  </si>
  <si>
    <t>รวมราคาค่าวัสดุและค่าแรงของหมวดที่ 7</t>
  </si>
  <si>
    <t>รวมราคาค่าวัสดุและค่าแรงของหมวดที่ 8</t>
  </si>
  <si>
    <t>ดอกเบี้ยเงินกู้.................................6.........%</t>
  </si>
  <si>
    <t>(..........................................................)</t>
  </si>
  <si>
    <t>นายอำนวย   คำบุญ</t>
  </si>
  <si>
    <t>ประธานกรรมการ</t>
  </si>
  <si>
    <t>นายรัฐพล   เกติยศ</t>
  </si>
  <si>
    <t>กรรมการ</t>
  </si>
  <si>
    <t>นายสุรเชษฐ์  ชมภูมิ่ง</t>
  </si>
  <si>
    <t>นายภาณุพงษ์   ราชคมน์</t>
  </si>
  <si>
    <t>กรรมการและเลขานุการ</t>
  </si>
  <si>
    <t>คำนวณราคากลางเมื่อวันที่      เดือน   มิถุนายน  พ.ศ. 2562</t>
  </si>
  <si>
    <t>คำนวณราคากลางเมื่อวันที่      เดือน     มิถุนายน พ.ศ. 2562</t>
  </si>
  <si>
    <t>เมื่อวันที่      เดือน    มิถุนายน  พ.ศ. 2562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</si>
</sst>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_-* #,##0.0000_-;\-* #,##0.0000_-;_-* &quot;-&quot;????_-;_-@_-"/>
  </numFmts>
  <fonts count="71">
    <font>
      <sz val="14"/>
      <color theme="1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b/>
      <sz val="16"/>
      <name val="Angsana New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u val="singleAccounting"/>
      <sz val="16"/>
      <name val="TH SarabunPSK"/>
      <family val="2"/>
    </font>
    <font>
      <sz val="14"/>
      <color indexed="9"/>
      <name val="TH SarabunPSK"/>
      <family val="2"/>
    </font>
    <font>
      <b/>
      <sz val="14"/>
      <color indexed="52"/>
      <name val="TH SarabunPSK"/>
      <family val="2"/>
    </font>
    <font>
      <sz val="14"/>
      <color indexed="10"/>
      <name val="TH SarabunPSK"/>
      <family val="2"/>
    </font>
    <font>
      <i/>
      <sz val="14"/>
      <color indexed="23"/>
      <name val="TH SarabunPSK"/>
      <family val="2"/>
    </font>
    <font>
      <b/>
      <sz val="18"/>
      <color indexed="56"/>
      <name val="Tahoma"/>
      <family val="2"/>
    </font>
    <font>
      <b/>
      <sz val="14"/>
      <color indexed="9"/>
      <name val="TH SarabunPSK"/>
      <family val="2"/>
    </font>
    <font>
      <sz val="14"/>
      <color indexed="52"/>
      <name val="TH SarabunPSK"/>
      <family val="2"/>
    </font>
    <font>
      <sz val="14"/>
      <color indexed="17"/>
      <name val="TH SarabunPSK"/>
      <family val="2"/>
    </font>
    <font>
      <sz val="14"/>
      <color indexed="62"/>
      <name val="TH SarabunPSK"/>
      <family val="2"/>
    </font>
    <font>
      <sz val="14"/>
      <color indexed="60"/>
      <name val="TH SarabunPSK"/>
      <family val="2"/>
    </font>
    <font>
      <b/>
      <sz val="14"/>
      <color indexed="8"/>
      <name val="TH SarabunPSK"/>
      <family val="2"/>
    </font>
    <font>
      <sz val="14"/>
      <color indexed="20"/>
      <name val="TH SarabunPSK"/>
      <family val="2"/>
    </font>
    <font>
      <b/>
      <sz val="14"/>
      <color indexed="63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u val="singleAccounting"/>
      <sz val="16"/>
      <color indexed="8"/>
      <name val="Angsana New"/>
      <family val="1"/>
    </font>
    <font>
      <sz val="16"/>
      <color indexed="10"/>
      <name val="Angsana New"/>
      <family val="1"/>
    </font>
    <font>
      <b/>
      <sz val="16"/>
      <color indexed="10"/>
      <name val="Angsana New"/>
      <family val="1"/>
    </font>
    <font>
      <sz val="14"/>
      <color indexed="8"/>
      <name val="Angsana New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b/>
      <u val="singleAccounting"/>
      <sz val="16"/>
      <color indexed="8"/>
      <name val="TH SarabunPSK"/>
      <family val="2"/>
    </font>
    <font>
      <sz val="16"/>
      <color indexed="53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7"/>
      <name val="TH SarabunPSK"/>
      <family val="2"/>
    </font>
    <font>
      <b/>
      <sz val="16"/>
      <color indexed="36"/>
      <name val="TH SarabunPSK"/>
      <family val="2"/>
    </font>
    <font>
      <sz val="16"/>
      <color indexed="17"/>
      <name val="TH SarabunPSK"/>
      <family val="2"/>
    </font>
    <font>
      <sz val="14"/>
      <color theme="0"/>
      <name val="TH SarabunPSK"/>
      <family val="2"/>
    </font>
    <font>
      <sz val="14"/>
      <color rgb="FF9C0006"/>
      <name val="TH SarabunPSK"/>
      <family val="2"/>
    </font>
    <font>
      <b/>
      <sz val="14"/>
      <color rgb="FFFA7D00"/>
      <name val="TH SarabunPSK"/>
      <family val="2"/>
    </font>
    <font>
      <b/>
      <sz val="14"/>
      <color theme="0"/>
      <name val="TH SarabunPSK"/>
      <family val="2"/>
    </font>
    <font>
      <i/>
      <sz val="14"/>
      <color rgb="FF7F7F7F"/>
      <name val="TH SarabunPSK"/>
      <family val="2"/>
    </font>
    <font>
      <sz val="14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4"/>
      <color rgb="FF3F3F76"/>
      <name val="TH SarabunPSK"/>
      <family val="2"/>
    </font>
    <font>
      <sz val="14"/>
      <color rgb="FFFA7D00"/>
      <name val="TH SarabunPSK"/>
      <family val="2"/>
    </font>
    <font>
      <sz val="14"/>
      <color rgb="FF9C6500"/>
      <name val="TH SarabunPSK"/>
      <family val="2"/>
    </font>
    <font>
      <b/>
      <sz val="14"/>
      <color rgb="FF3F3F3F"/>
      <name val="TH SarabunPSK"/>
      <family val="2"/>
    </font>
    <font>
      <b/>
      <sz val="18"/>
      <color theme="3"/>
      <name val="Cambria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b/>
      <u val="singleAccounting"/>
      <sz val="16"/>
      <color theme="1"/>
      <name val="Angsana New"/>
      <family val="1"/>
    </font>
    <font>
      <sz val="16"/>
      <color rgb="FFFF0000"/>
      <name val="Angsana New"/>
      <family val="1"/>
    </font>
    <font>
      <b/>
      <sz val="16"/>
      <color rgb="FFFF0000"/>
      <name val="Angsana New"/>
      <family val="1"/>
    </font>
    <font>
      <sz val="14"/>
      <color theme="1"/>
      <name val="Angsana New"/>
      <family val="1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b/>
      <u val="singleAccounting"/>
      <sz val="16"/>
      <color theme="1"/>
      <name val="TH SarabunPSK"/>
      <family val="2"/>
    </font>
    <font>
      <sz val="16"/>
      <color theme="9" tint="-0.24997000396251678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6"/>
      <color rgb="FF7030A0"/>
      <name val="TH SarabunPSK"/>
      <family val="2"/>
    </font>
    <font>
      <sz val="16"/>
      <color rgb="FF00B05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double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double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>
      <alignment/>
      <protection/>
    </xf>
  </cellStyleXfs>
  <cellXfs count="1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4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5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0" xfId="0" applyFont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56" fillId="0" borderId="0" xfId="0" applyFont="1" applyAlignment="1">
      <alignment/>
    </xf>
    <xf numFmtId="43" fontId="56" fillId="0" borderId="0" xfId="42" applyFont="1" applyAlignment="1">
      <alignment/>
    </xf>
    <xf numFmtId="0" fontId="56" fillId="0" borderId="0" xfId="0" applyFont="1" applyAlignment="1">
      <alignment horizontal="right"/>
    </xf>
    <xf numFmtId="0" fontId="56" fillId="0" borderId="14" xfId="0" applyFont="1" applyBorder="1" applyAlignment="1">
      <alignment horizontal="left"/>
    </xf>
    <xf numFmtId="0" fontId="57" fillId="0" borderId="14" xfId="0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0" fontId="56" fillId="0" borderId="14" xfId="0" applyFont="1" applyBorder="1" applyAlignment="1">
      <alignment/>
    </xf>
    <xf numFmtId="43" fontId="56" fillId="0" borderId="14" xfId="42" applyFont="1" applyBorder="1" applyAlignment="1">
      <alignment/>
    </xf>
    <xf numFmtId="0" fontId="56" fillId="0" borderId="15" xfId="0" applyFont="1" applyBorder="1" applyAlignment="1">
      <alignment/>
    </xf>
    <xf numFmtId="43" fontId="56" fillId="0" borderId="15" xfId="42" applyFont="1" applyBorder="1" applyAlignment="1">
      <alignment/>
    </xf>
    <xf numFmtId="0" fontId="57" fillId="10" borderId="11" xfId="0" applyFont="1" applyFill="1" applyBorder="1" applyAlignment="1">
      <alignment horizontal="center"/>
    </xf>
    <xf numFmtId="43" fontId="57" fillId="10" borderId="16" xfId="42" applyFont="1" applyFill="1" applyBorder="1" applyAlignment="1">
      <alignment horizontal="center"/>
    </xf>
    <xf numFmtId="0" fontId="57" fillId="10" borderId="16" xfId="0" applyFont="1" applyFill="1" applyBorder="1" applyAlignment="1">
      <alignment horizontal="center"/>
    </xf>
    <xf numFmtId="0" fontId="57" fillId="0" borderId="12" xfId="0" applyFont="1" applyBorder="1" applyAlignment="1">
      <alignment horizontal="center"/>
    </xf>
    <xf numFmtId="203" fontId="3" fillId="0" borderId="12" xfId="0" applyNumberFormat="1" applyFont="1" applyBorder="1" applyAlignment="1">
      <alignment/>
    </xf>
    <xf numFmtId="43" fontId="4" fillId="0" borderId="12" xfId="42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43" fontId="4" fillId="0" borderId="12" xfId="42" applyFont="1" applyFill="1" applyBorder="1" applyAlignment="1">
      <alignment horizontal="center"/>
    </xf>
    <xf numFmtId="194" fontId="56" fillId="0" borderId="12" xfId="0" applyNumberFormat="1" applyFont="1" applyBorder="1" applyAlignment="1">
      <alignment/>
    </xf>
    <xf numFmtId="43" fontId="4" fillId="0" borderId="12" xfId="42" applyNumberFormat="1" applyFont="1" applyFill="1" applyBorder="1" applyAlignment="1">
      <alignment horizontal="center"/>
    </xf>
    <xf numFmtId="43" fontId="56" fillId="0" borderId="12" xfId="42" applyFont="1" applyBorder="1" applyAlignment="1">
      <alignment/>
    </xf>
    <xf numFmtId="0" fontId="56" fillId="0" borderId="12" xfId="0" applyFont="1" applyBorder="1" applyAlignment="1">
      <alignment/>
    </xf>
    <xf numFmtId="203" fontId="4" fillId="0" borderId="12" xfId="0" applyNumberFormat="1" applyFont="1" applyBorder="1" applyAlignment="1">
      <alignment/>
    </xf>
    <xf numFmtId="194" fontId="58" fillId="0" borderId="12" xfId="0" applyNumberFormat="1" applyFont="1" applyBorder="1" applyAlignment="1">
      <alignment/>
    </xf>
    <xf numFmtId="0" fontId="56" fillId="0" borderId="17" xfId="0" applyFont="1" applyBorder="1" applyAlignment="1">
      <alignment/>
    </xf>
    <xf numFmtId="43" fontId="56" fillId="33" borderId="17" xfId="42" applyFont="1" applyFill="1" applyBorder="1" applyAlignment="1">
      <alignment/>
    </xf>
    <xf numFmtId="194" fontId="58" fillId="33" borderId="17" xfId="0" applyNumberFormat="1" applyFont="1" applyFill="1" applyBorder="1" applyAlignment="1">
      <alignment/>
    </xf>
    <xf numFmtId="0" fontId="56" fillId="0" borderId="0" xfId="0" applyFont="1" applyBorder="1" applyAlignment="1">
      <alignment/>
    </xf>
    <xf numFmtId="43" fontId="56" fillId="0" borderId="0" xfId="42" applyFont="1" applyBorder="1" applyAlignment="1">
      <alignment/>
    </xf>
    <xf numFmtId="0" fontId="56" fillId="0" borderId="0" xfId="0" applyFont="1" applyAlignment="1">
      <alignment horizontal="center"/>
    </xf>
    <xf numFmtId="43" fontId="56" fillId="0" borderId="0" xfId="42" applyFont="1" applyAlignment="1">
      <alignment horizontal="center"/>
    </xf>
    <xf numFmtId="194" fontId="56" fillId="0" borderId="0" xfId="0" applyNumberFormat="1" applyFont="1" applyAlignment="1">
      <alignment/>
    </xf>
    <xf numFmtId="203" fontId="59" fillId="0" borderId="12" xfId="0" applyNumberFormat="1" applyFont="1" applyBorder="1" applyAlignment="1">
      <alignment/>
    </xf>
    <xf numFmtId="194" fontId="57" fillId="0" borderId="12" xfId="0" applyNumberFormat="1" applyFont="1" applyBorder="1" applyAlignment="1">
      <alignment/>
    </xf>
    <xf numFmtId="43" fontId="59" fillId="0" borderId="0" xfId="0" applyNumberFormat="1" applyFont="1" applyBorder="1" applyAlignment="1">
      <alignment/>
    </xf>
    <xf numFmtId="43" fontId="60" fillId="0" borderId="0" xfId="0" applyNumberFormat="1" applyFont="1" applyBorder="1" applyAlignment="1">
      <alignment/>
    </xf>
    <xf numFmtId="194" fontId="56" fillId="0" borderId="17" xfId="0" applyNumberFormat="1" applyFont="1" applyBorder="1" applyAlignment="1">
      <alignment/>
    </xf>
    <xf numFmtId="0" fontId="61" fillId="0" borderId="0" xfId="0" applyFont="1" applyBorder="1" applyAlignment="1">
      <alignment/>
    </xf>
    <xf numFmtId="43" fontId="61" fillId="0" borderId="0" xfId="42" applyFont="1" applyBorder="1" applyAlignment="1">
      <alignment/>
    </xf>
    <xf numFmtId="203" fontId="4" fillId="33" borderId="17" xfId="0" applyNumberFormat="1" applyFont="1" applyFill="1" applyBorder="1" applyAlignment="1">
      <alignment horizontal="center"/>
    </xf>
    <xf numFmtId="43" fontId="4" fillId="33" borderId="17" xfId="42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194" fontId="56" fillId="33" borderId="17" xfId="0" applyNumberFormat="1" applyFont="1" applyFill="1" applyBorder="1" applyAlignment="1">
      <alignment/>
    </xf>
    <xf numFmtId="43" fontId="4" fillId="33" borderId="17" xfId="42" applyNumberFormat="1" applyFont="1" applyFill="1" applyBorder="1" applyAlignment="1">
      <alignment horizontal="center"/>
    </xf>
    <xf numFmtId="0" fontId="56" fillId="0" borderId="18" xfId="0" applyFont="1" applyBorder="1" applyAlignment="1">
      <alignment/>
    </xf>
    <xf numFmtId="0" fontId="62" fillId="0" borderId="0" xfId="0" applyFont="1" applyAlignment="1">
      <alignment/>
    </xf>
    <xf numFmtId="43" fontId="62" fillId="0" borderId="0" xfId="42" applyFont="1" applyAlignment="1">
      <alignment/>
    </xf>
    <xf numFmtId="0" fontId="62" fillId="0" borderId="0" xfId="0" applyFont="1" applyAlignment="1">
      <alignment horizontal="right"/>
    </xf>
    <xf numFmtId="0" fontId="62" fillId="0" borderId="14" xfId="0" applyFont="1" applyBorder="1" applyAlignment="1">
      <alignment horizontal="left"/>
    </xf>
    <xf numFmtId="0" fontId="63" fillId="0" borderId="14" xfId="0" applyFont="1" applyBorder="1" applyAlignment="1">
      <alignment horizontal="center"/>
    </xf>
    <xf numFmtId="43" fontId="63" fillId="0" borderId="14" xfId="42" applyFont="1" applyBorder="1" applyAlignment="1">
      <alignment horizontal="center"/>
    </xf>
    <xf numFmtId="0" fontId="62" fillId="0" borderId="14" xfId="0" applyFont="1" applyBorder="1" applyAlignment="1">
      <alignment/>
    </xf>
    <xf numFmtId="43" fontId="62" fillId="0" borderId="14" xfId="42" applyFont="1" applyBorder="1" applyAlignment="1">
      <alignment/>
    </xf>
    <xf numFmtId="0" fontId="62" fillId="0" borderId="15" xfId="0" applyFont="1" applyBorder="1" applyAlignment="1">
      <alignment/>
    </xf>
    <xf numFmtId="43" fontId="62" fillId="0" borderId="15" xfId="42" applyFont="1" applyBorder="1" applyAlignment="1">
      <alignment/>
    </xf>
    <xf numFmtId="0" fontId="63" fillId="10" borderId="11" xfId="0" applyFont="1" applyFill="1" applyBorder="1" applyAlignment="1">
      <alignment horizontal="center"/>
    </xf>
    <xf numFmtId="43" fontId="63" fillId="10" borderId="16" xfId="42" applyFont="1" applyFill="1" applyBorder="1" applyAlignment="1">
      <alignment horizontal="center"/>
    </xf>
    <xf numFmtId="0" fontId="63" fillId="10" borderId="16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203" fontId="5" fillId="0" borderId="12" xfId="0" applyNumberFormat="1" applyFont="1" applyBorder="1" applyAlignment="1">
      <alignment/>
    </xf>
    <xf numFmtId="43" fontId="64" fillId="0" borderId="12" xfId="42" applyFont="1" applyBorder="1" applyAlignment="1">
      <alignment horizontal="center"/>
    </xf>
    <xf numFmtId="43" fontId="5" fillId="0" borderId="12" xfId="42" applyFont="1" applyFill="1" applyBorder="1" applyAlignment="1">
      <alignment horizontal="center"/>
    </xf>
    <xf numFmtId="194" fontId="5" fillId="0" borderId="12" xfId="0" applyNumberFormat="1" applyFont="1" applyBorder="1" applyAlignment="1">
      <alignment/>
    </xf>
    <xf numFmtId="43" fontId="5" fillId="0" borderId="12" xfId="42" applyNumberFormat="1" applyFont="1" applyFill="1" applyBorder="1" applyAlignment="1">
      <alignment horizontal="center"/>
    </xf>
    <xf numFmtId="43" fontId="5" fillId="0" borderId="12" xfId="42" applyFont="1" applyBorder="1" applyAlignment="1">
      <alignment/>
    </xf>
    <xf numFmtId="0" fontId="5" fillId="0" borderId="18" xfId="0" applyFont="1" applyBorder="1" applyAlignment="1">
      <alignment/>
    </xf>
    <xf numFmtId="203" fontId="5" fillId="0" borderId="12" xfId="0" applyNumberFormat="1" applyFont="1" applyBorder="1" applyAlignment="1">
      <alignment horizontal="center"/>
    </xf>
    <xf numFmtId="43" fontId="5" fillId="0" borderId="12" xfId="42" applyFont="1" applyBorder="1" applyAlignment="1">
      <alignment horizontal="center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62" fillId="0" borderId="12" xfId="0" applyFont="1" applyBorder="1" applyAlignment="1">
      <alignment horizontal="center"/>
    </xf>
    <xf numFmtId="194" fontId="62" fillId="0" borderId="12" xfId="0" applyNumberFormat="1" applyFont="1" applyBorder="1" applyAlignment="1">
      <alignment/>
    </xf>
    <xf numFmtId="43" fontId="62" fillId="0" borderId="12" xfId="42" applyFont="1" applyBorder="1" applyAlignment="1">
      <alignment/>
    </xf>
    <xf numFmtId="0" fontId="62" fillId="0" borderId="12" xfId="0" applyFont="1" applyBorder="1" applyAlignment="1">
      <alignment/>
    </xf>
    <xf numFmtId="0" fontId="63" fillId="0" borderId="12" xfId="0" applyFont="1" applyBorder="1" applyAlignment="1">
      <alignment horizontal="center"/>
    </xf>
    <xf numFmtId="194" fontId="64" fillId="0" borderId="12" xfId="0" applyNumberFormat="1" applyFont="1" applyBorder="1" applyAlignment="1">
      <alignment/>
    </xf>
    <xf numFmtId="203" fontId="64" fillId="0" borderId="12" xfId="0" applyNumberFormat="1" applyFont="1" applyBorder="1" applyAlignment="1">
      <alignment/>
    </xf>
    <xf numFmtId="194" fontId="65" fillId="0" borderId="12" xfId="0" applyNumberFormat="1" applyFont="1" applyBorder="1" applyAlignment="1">
      <alignment/>
    </xf>
    <xf numFmtId="0" fontId="62" fillId="0" borderId="17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42" applyFont="1" applyBorder="1" applyAlignment="1">
      <alignment/>
    </xf>
    <xf numFmtId="204" fontId="62" fillId="0" borderId="0" xfId="0" applyNumberFormat="1" applyFont="1" applyBorder="1" applyAlignment="1">
      <alignment/>
    </xf>
    <xf numFmtId="43" fontId="64" fillId="0" borderId="0" xfId="0" applyNumberFormat="1" applyFont="1" applyBorder="1" applyAlignment="1">
      <alignment/>
    </xf>
    <xf numFmtId="0" fontId="62" fillId="0" borderId="0" xfId="0" applyFont="1" applyAlignment="1">
      <alignment horizontal="center"/>
    </xf>
    <xf numFmtId="43" fontId="62" fillId="0" borderId="0" xfId="42" applyFont="1" applyAlignment="1">
      <alignment horizontal="center"/>
    </xf>
    <xf numFmtId="0" fontId="62" fillId="0" borderId="0" xfId="0" applyFont="1" applyBorder="1" applyAlignment="1">
      <alignment/>
    </xf>
    <xf numFmtId="0" fontId="62" fillId="0" borderId="11" xfId="0" applyFont="1" applyBorder="1" applyAlignment="1">
      <alignment horizontal="center"/>
    </xf>
    <xf numFmtId="0" fontId="62" fillId="0" borderId="16" xfId="0" applyFont="1" applyBorder="1" applyAlignment="1">
      <alignment horizontal="center"/>
    </xf>
    <xf numFmtId="0" fontId="62" fillId="0" borderId="11" xfId="0" applyFont="1" applyBorder="1" applyAlignment="1">
      <alignment/>
    </xf>
    <xf numFmtId="194" fontId="62" fillId="0" borderId="11" xfId="0" applyNumberFormat="1" applyFont="1" applyBorder="1" applyAlignment="1">
      <alignment/>
    </xf>
    <xf numFmtId="0" fontId="63" fillId="0" borderId="19" xfId="0" applyFont="1" applyBorder="1" applyAlignment="1">
      <alignment horizontal="center"/>
    </xf>
    <xf numFmtId="0" fontId="62" fillId="0" borderId="16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0" xfId="0" applyFont="1" applyBorder="1" applyAlignment="1">
      <alignment/>
    </xf>
    <xf numFmtId="194" fontId="62" fillId="0" borderId="16" xfId="0" applyNumberFormat="1" applyFont="1" applyBorder="1" applyAlignment="1">
      <alignment/>
    </xf>
    <xf numFmtId="0" fontId="62" fillId="0" borderId="20" xfId="0" applyFont="1" applyBorder="1" applyAlignment="1">
      <alignment/>
    </xf>
    <xf numFmtId="194" fontId="62" fillId="0" borderId="21" xfId="0" applyNumberFormat="1" applyFont="1" applyBorder="1" applyAlignment="1">
      <alignment/>
    </xf>
    <xf numFmtId="194" fontId="62" fillId="0" borderId="22" xfId="0" applyNumberFormat="1" applyFont="1" applyBorder="1" applyAlignment="1">
      <alignment/>
    </xf>
    <xf numFmtId="0" fontId="62" fillId="0" borderId="22" xfId="0" applyFont="1" applyBorder="1" applyAlignment="1">
      <alignment/>
    </xf>
    <xf numFmtId="0" fontId="62" fillId="0" borderId="23" xfId="0" applyFont="1" applyBorder="1" applyAlignment="1">
      <alignment/>
    </xf>
    <xf numFmtId="0" fontId="62" fillId="0" borderId="24" xfId="0" applyFont="1" applyBorder="1" applyAlignment="1">
      <alignment/>
    </xf>
    <xf numFmtId="0" fontId="62" fillId="0" borderId="25" xfId="0" applyFont="1" applyBorder="1" applyAlignment="1">
      <alignment/>
    </xf>
    <xf numFmtId="203" fontId="5" fillId="0" borderId="0" xfId="0" applyNumberFormat="1" applyFont="1" applyBorder="1" applyAlignment="1">
      <alignment/>
    </xf>
    <xf numFmtId="43" fontId="62" fillId="0" borderId="12" xfId="42" applyFont="1" applyBorder="1" applyAlignment="1">
      <alignment horizontal="center"/>
    </xf>
    <xf numFmtId="0" fontId="62" fillId="0" borderId="12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63" fillId="34" borderId="12" xfId="0" applyFont="1" applyFill="1" applyBorder="1" applyAlignment="1">
      <alignment horizontal="center"/>
    </xf>
    <xf numFmtId="203" fontId="7" fillId="35" borderId="26" xfId="0" applyNumberFormat="1" applyFont="1" applyFill="1" applyBorder="1" applyAlignment="1">
      <alignment horizontal="center"/>
    </xf>
    <xf numFmtId="43" fontId="7" fillId="35" borderId="26" xfId="42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/>
    </xf>
    <xf numFmtId="194" fontId="63" fillId="35" borderId="26" xfId="0" applyNumberFormat="1" applyFont="1" applyFill="1" applyBorder="1" applyAlignment="1">
      <alignment/>
    </xf>
    <xf numFmtId="43" fontId="7" fillId="35" borderId="26" xfId="42" applyNumberFormat="1" applyFont="1" applyFill="1" applyBorder="1" applyAlignment="1">
      <alignment horizontal="center"/>
    </xf>
    <xf numFmtId="43" fontId="63" fillId="35" borderId="26" xfId="42" applyFont="1" applyFill="1" applyBorder="1" applyAlignment="1">
      <alignment/>
    </xf>
    <xf numFmtId="194" fontId="65" fillId="35" borderId="26" xfId="0" applyNumberFormat="1" applyFont="1" applyFill="1" applyBorder="1" applyAlignment="1">
      <alignment/>
    </xf>
    <xf numFmtId="0" fontId="62" fillId="33" borderId="27" xfId="0" applyFont="1" applyFill="1" applyBorder="1" applyAlignment="1">
      <alignment/>
    </xf>
    <xf numFmtId="43" fontId="5" fillId="33" borderId="26" xfId="42" applyFont="1" applyFill="1" applyBorder="1" applyAlignment="1">
      <alignment horizontal="center"/>
    </xf>
    <xf numFmtId="0" fontId="5" fillId="33" borderId="26" xfId="0" applyFont="1" applyFill="1" applyBorder="1" applyAlignment="1">
      <alignment horizontal="center"/>
    </xf>
    <xf numFmtId="194" fontId="62" fillId="33" borderId="26" xfId="0" applyNumberFormat="1" applyFont="1" applyFill="1" applyBorder="1" applyAlignment="1">
      <alignment/>
    </xf>
    <xf numFmtId="43" fontId="5" fillId="33" borderId="26" xfId="42" applyNumberFormat="1" applyFont="1" applyFill="1" applyBorder="1" applyAlignment="1">
      <alignment horizontal="center"/>
    </xf>
    <xf numFmtId="43" fontId="62" fillId="33" borderId="26" xfId="42" applyFont="1" applyFill="1" applyBorder="1" applyAlignment="1">
      <alignment/>
    </xf>
    <xf numFmtId="0" fontId="62" fillId="0" borderId="12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2" fontId="5" fillId="0" borderId="12" xfId="0" applyNumberFormat="1" applyFont="1" applyBorder="1" applyAlignment="1">
      <alignment horizontal="right"/>
    </xf>
    <xf numFmtId="43" fontId="62" fillId="0" borderId="0" xfId="0" applyNumberFormat="1" applyFont="1" applyAlignment="1">
      <alignment/>
    </xf>
    <xf numFmtId="194" fontId="62" fillId="0" borderId="0" xfId="0" applyNumberFormat="1" applyFont="1" applyAlignment="1">
      <alignment/>
    </xf>
    <xf numFmtId="194" fontId="63" fillId="0" borderId="0" xfId="0" applyNumberFormat="1" applyFont="1" applyAlignment="1">
      <alignment/>
    </xf>
    <xf numFmtId="0" fontId="63" fillId="0" borderId="0" xfId="0" applyFont="1" applyAlignment="1">
      <alignment/>
    </xf>
    <xf numFmtId="43" fontId="63" fillId="0" borderId="0" xfId="0" applyNumberFormat="1" applyFont="1" applyAlignment="1">
      <alignment/>
    </xf>
    <xf numFmtId="0" fontId="66" fillId="0" borderId="0" xfId="0" applyFont="1" applyAlignment="1">
      <alignment/>
    </xf>
    <xf numFmtId="194" fontId="8" fillId="33" borderId="26" xfId="0" applyNumberFormat="1" applyFont="1" applyFill="1" applyBorder="1" applyAlignment="1">
      <alignment/>
    </xf>
    <xf numFmtId="43" fontId="67" fillId="0" borderId="0" xfId="0" applyNumberFormat="1" applyFont="1" applyAlignment="1">
      <alignment/>
    </xf>
    <xf numFmtId="43" fontId="68" fillId="0" borderId="0" xfId="0" applyNumberFormat="1" applyFont="1" applyAlignment="1">
      <alignment/>
    </xf>
    <xf numFmtId="43" fontId="69" fillId="0" borderId="0" xfId="0" applyNumberFormat="1" applyFont="1" applyAlignment="1">
      <alignment/>
    </xf>
    <xf numFmtId="194" fontId="70" fillId="0" borderId="0" xfId="0" applyNumberFormat="1" applyFont="1" applyAlignment="1">
      <alignment/>
    </xf>
    <xf numFmtId="0" fontId="64" fillId="0" borderId="12" xfId="0" applyFont="1" applyBorder="1" applyAlignment="1">
      <alignment horizontal="right"/>
    </xf>
    <xf numFmtId="0" fontId="64" fillId="0" borderId="12" xfId="0" applyFont="1" applyBorder="1" applyAlignment="1">
      <alignment horizontal="center"/>
    </xf>
    <xf numFmtId="43" fontId="64" fillId="0" borderId="12" xfId="42" applyFont="1" applyFill="1" applyBorder="1" applyAlignment="1">
      <alignment horizontal="center"/>
    </xf>
    <xf numFmtId="43" fontId="64" fillId="0" borderId="12" xfId="42" applyNumberFormat="1" applyFont="1" applyFill="1" applyBorder="1" applyAlignment="1">
      <alignment horizontal="center"/>
    </xf>
    <xf numFmtId="43" fontId="64" fillId="0" borderId="12" xfId="42" applyFont="1" applyBorder="1" applyAlignment="1">
      <alignment/>
    </xf>
    <xf numFmtId="203" fontId="62" fillId="0" borderId="12" xfId="0" applyNumberFormat="1" applyFont="1" applyBorder="1" applyAlignment="1">
      <alignment/>
    </xf>
    <xf numFmtId="43" fontId="62" fillId="0" borderId="12" xfId="42" applyFont="1" applyFill="1" applyBorder="1" applyAlignment="1">
      <alignment horizontal="center"/>
    </xf>
    <xf numFmtId="43" fontId="62" fillId="0" borderId="12" xfId="42" applyNumberFormat="1" applyFont="1" applyFill="1" applyBorder="1" applyAlignment="1">
      <alignment horizontal="center"/>
    </xf>
    <xf numFmtId="0" fontId="62" fillId="0" borderId="17" xfId="0" applyFont="1" applyFill="1" applyBorder="1" applyAlignment="1">
      <alignment/>
    </xf>
    <xf numFmtId="0" fontId="62" fillId="0" borderId="0" xfId="0" applyFont="1" applyBorder="1" applyAlignment="1">
      <alignment horizontal="center"/>
    </xf>
    <xf numFmtId="0" fontId="62" fillId="0" borderId="0" xfId="0" applyFont="1" applyFill="1" applyBorder="1" applyAlignment="1">
      <alignment/>
    </xf>
    <xf numFmtId="203" fontId="7" fillId="0" borderId="0" xfId="0" applyNumberFormat="1" applyFont="1" applyFill="1" applyBorder="1" applyAlignment="1">
      <alignment horizontal="center"/>
    </xf>
    <xf numFmtId="43" fontId="7" fillId="0" borderId="0" xfId="42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94" fontId="63" fillId="0" borderId="0" xfId="0" applyNumberFormat="1" applyFont="1" applyFill="1" applyBorder="1" applyAlignment="1">
      <alignment/>
    </xf>
    <xf numFmtId="43" fontId="7" fillId="0" borderId="0" xfId="42" applyNumberFormat="1" applyFont="1" applyFill="1" applyBorder="1" applyAlignment="1">
      <alignment horizontal="center"/>
    </xf>
    <xf numFmtId="43" fontId="63" fillId="0" borderId="0" xfId="42" applyFont="1" applyFill="1" applyBorder="1" applyAlignment="1">
      <alignment/>
    </xf>
    <xf numFmtId="194" fontId="65" fillId="0" borderId="0" xfId="0" applyNumberFormat="1" applyFont="1" applyFill="1" applyBorder="1" applyAlignment="1">
      <alignment/>
    </xf>
    <xf numFmtId="0" fontId="6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3" fillId="10" borderId="11" xfId="0" applyFont="1" applyFill="1" applyBorder="1" applyAlignment="1">
      <alignment horizontal="center" vertical="center"/>
    </xf>
    <xf numFmtId="0" fontId="63" fillId="10" borderId="16" xfId="0" applyFont="1" applyFill="1" applyBorder="1" applyAlignment="1">
      <alignment horizontal="center" vertical="center"/>
    </xf>
    <xf numFmtId="43" fontId="63" fillId="10" borderId="11" xfId="42" applyFont="1" applyFill="1" applyBorder="1" applyAlignment="1">
      <alignment horizontal="center" vertical="center"/>
    </xf>
    <xf numFmtId="43" fontId="63" fillId="10" borderId="16" xfId="42" applyFont="1" applyFill="1" applyBorder="1" applyAlignment="1">
      <alignment horizontal="center" vertical="center"/>
    </xf>
    <xf numFmtId="0" fontId="63" fillId="10" borderId="21" xfId="0" applyFont="1" applyFill="1" applyBorder="1" applyAlignment="1">
      <alignment horizontal="center"/>
    </xf>
    <xf numFmtId="0" fontId="63" fillId="10" borderId="12" xfId="0" applyFont="1" applyFill="1" applyBorder="1" applyAlignment="1">
      <alignment horizontal="center" vertical="center"/>
    </xf>
    <xf numFmtId="0" fontId="57" fillId="0" borderId="0" xfId="0" applyFont="1" applyAlignment="1">
      <alignment horizontal="center"/>
    </xf>
    <xf numFmtId="0" fontId="57" fillId="10" borderId="11" xfId="0" applyFont="1" applyFill="1" applyBorder="1" applyAlignment="1">
      <alignment horizontal="center" vertical="center"/>
    </xf>
    <xf numFmtId="0" fontId="57" fillId="10" borderId="16" xfId="0" applyFont="1" applyFill="1" applyBorder="1" applyAlignment="1">
      <alignment horizontal="center" vertical="center"/>
    </xf>
    <xf numFmtId="43" fontId="57" fillId="10" borderId="11" xfId="42" applyFont="1" applyFill="1" applyBorder="1" applyAlignment="1">
      <alignment horizontal="center" vertical="center"/>
    </xf>
    <xf numFmtId="43" fontId="57" fillId="10" borderId="16" xfId="42" applyFont="1" applyFill="1" applyBorder="1" applyAlignment="1">
      <alignment horizontal="center" vertical="center"/>
    </xf>
    <xf numFmtId="0" fontId="57" fillId="10" borderId="21" xfId="0" applyFont="1" applyFill="1" applyBorder="1" applyAlignment="1">
      <alignment horizontal="center"/>
    </xf>
    <xf numFmtId="0" fontId="57" fillId="10" borderId="1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G15" sqref="G15"/>
    </sheetView>
  </sheetViews>
  <sheetFormatPr defaultColWidth="8.8515625" defaultRowHeight="21.75"/>
  <cols>
    <col min="1" max="1" width="9.57421875" style="62" customWidth="1"/>
    <col min="2" max="2" width="35.57421875" style="62" customWidth="1"/>
    <col min="3" max="3" width="22.28125" style="62" customWidth="1"/>
    <col min="4" max="4" width="22.7109375" style="62" customWidth="1"/>
    <col min="5" max="16384" width="8.8515625" style="62" customWidth="1"/>
  </cols>
  <sheetData>
    <row r="1" ht="21">
      <c r="D1" s="64" t="s">
        <v>51</v>
      </c>
    </row>
    <row r="2" spans="1:4" ht="21">
      <c r="A2" s="170" t="s">
        <v>0</v>
      </c>
      <c r="B2" s="170"/>
      <c r="C2" s="170"/>
      <c r="D2" s="170"/>
    </row>
    <row r="3" spans="1:4" ht="21">
      <c r="A3" s="68" t="s">
        <v>87</v>
      </c>
      <c r="B3" s="68"/>
      <c r="C3" s="69"/>
      <c r="D3" s="68"/>
    </row>
    <row r="4" spans="1:4" ht="21">
      <c r="A4" s="70" t="s">
        <v>43</v>
      </c>
      <c r="B4" s="70"/>
      <c r="C4" s="70"/>
      <c r="D4" s="70"/>
    </row>
    <row r="5" spans="1:4" ht="21">
      <c r="A5" s="70" t="s">
        <v>3</v>
      </c>
      <c r="B5" s="70"/>
      <c r="C5" s="70"/>
      <c r="D5" s="70"/>
    </row>
    <row r="6" spans="1:4" ht="21">
      <c r="A6" s="70" t="s">
        <v>44</v>
      </c>
      <c r="B6" s="70"/>
      <c r="C6" s="70"/>
      <c r="D6" s="70"/>
    </row>
    <row r="7" spans="1:4" ht="21">
      <c r="A7" s="70" t="s">
        <v>54</v>
      </c>
      <c r="B7" s="70"/>
      <c r="C7" s="70"/>
      <c r="D7" s="70"/>
    </row>
    <row r="8" spans="1:4" ht="21">
      <c r="A8" s="70" t="s">
        <v>125</v>
      </c>
      <c r="B8" s="70"/>
      <c r="C8" s="70"/>
      <c r="D8" s="70"/>
    </row>
    <row r="9" ht="21.75" thickBot="1">
      <c r="D9" s="64" t="s">
        <v>5</v>
      </c>
    </row>
    <row r="10" spans="1:4" ht="21.75" thickTop="1">
      <c r="A10" s="103"/>
      <c r="B10" s="103"/>
      <c r="C10" s="103"/>
      <c r="D10" s="103"/>
    </row>
    <row r="11" spans="1:4" ht="21">
      <c r="A11" s="91" t="s">
        <v>6</v>
      </c>
      <c r="B11" s="91" t="s">
        <v>7</v>
      </c>
      <c r="C11" s="91" t="s">
        <v>8</v>
      </c>
      <c r="D11" s="91" t="s">
        <v>9</v>
      </c>
    </row>
    <row r="12" spans="1:4" ht="21.75" thickBot="1">
      <c r="A12" s="104"/>
      <c r="B12" s="104"/>
      <c r="C12" s="104"/>
      <c r="D12" s="104"/>
    </row>
    <row r="13" spans="1:4" ht="21.75" thickTop="1">
      <c r="A13" s="103">
        <v>1</v>
      </c>
      <c r="B13" s="105" t="s">
        <v>50</v>
      </c>
      <c r="C13" s="106">
        <f>'แบบ ปร.5(ก)'!E23</f>
        <v>7221333.0770000005</v>
      </c>
      <c r="D13" s="105"/>
    </row>
    <row r="14" spans="1:4" ht="21.75" thickBot="1">
      <c r="A14" s="90"/>
      <c r="B14" s="90"/>
      <c r="C14" s="88"/>
      <c r="D14" s="90"/>
    </row>
    <row r="15" spans="1:4" ht="21.75" thickTop="1">
      <c r="A15" s="105"/>
      <c r="B15" s="109" t="s">
        <v>13</v>
      </c>
      <c r="C15" s="113">
        <f>C13+C14</f>
        <v>7221333.0770000005</v>
      </c>
      <c r="D15" s="113"/>
    </row>
    <row r="16" spans="1:4" ht="21">
      <c r="A16" s="90"/>
      <c r="B16" s="102"/>
      <c r="C16" s="88"/>
      <c r="D16" s="88"/>
    </row>
    <row r="17" spans="1:4" ht="21.75" thickBot="1">
      <c r="A17" s="90"/>
      <c r="B17" s="102" t="s">
        <v>14</v>
      </c>
      <c r="C17" s="114">
        <f>C15-C16</f>
        <v>7221333.0770000005</v>
      </c>
      <c r="D17" s="115"/>
    </row>
    <row r="18" spans="1:4" ht="21.75" thickTop="1">
      <c r="A18" s="90" t="s">
        <v>12</v>
      </c>
      <c r="B18" s="102"/>
      <c r="C18" s="102"/>
      <c r="D18" s="116"/>
    </row>
    <row r="19" spans="1:4" ht="21">
      <c r="A19" s="90"/>
      <c r="B19" s="110" t="str">
        <f>_xlfn.BAHTTEXT(C17)</f>
        <v>เจ็ดล้านสองแสนสองหมื่นหนึ่งพันสามร้อยสามสิบสามบาทแปดสตางค์</v>
      </c>
      <c r="C19" s="110"/>
      <c r="D19" s="116"/>
    </row>
    <row r="20" spans="1:4" ht="21.75" thickBot="1">
      <c r="A20" s="108"/>
      <c r="B20" s="117"/>
      <c r="C20" s="117"/>
      <c r="D20" s="118"/>
    </row>
    <row r="21" spans="1:4" ht="31.5" customHeight="1" thickTop="1">
      <c r="A21" s="102"/>
      <c r="B21" s="102"/>
      <c r="D21" s="102"/>
    </row>
    <row r="22" spans="1:2" ht="21">
      <c r="A22" s="102"/>
      <c r="B22" s="161" t="s">
        <v>117</v>
      </c>
    </row>
    <row r="23" spans="1:3" ht="21">
      <c r="A23" s="102"/>
      <c r="B23" s="161" t="s">
        <v>118</v>
      </c>
      <c r="C23" s="62" t="s">
        <v>119</v>
      </c>
    </row>
    <row r="24" spans="1:2" ht="21">
      <c r="A24" s="102"/>
      <c r="B24" s="102"/>
    </row>
    <row r="25" spans="1:4" ht="21">
      <c r="A25" s="102"/>
      <c r="B25" s="161" t="s">
        <v>117</v>
      </c>
      <c r="D25" s="63"/>
    </row>
    <row r="26" spans="1:4" ht="21">
      <c r="A26" s="102"/>
      <c r="B26" s="161" t="s">
        <v>120</v>
      </c>
      <c r="C26" s="62" t="s">
        <v>121</v>
      </c>
      <c r="D26" s="63"/>
    </row>
    <row r="27" spans="1:2" ht="21">
      <c r="A27" s="100"/>
      <c r="B27" s="101"/>
    </row>
    <row r="28" spans="1:2" ht="21">
      <c r="A28" s="102"/>
      <c r="B28" s="161" t="s">
        <v>117</v>
      </c>
    </row>
    <row r="29" spans="1:3" ht="21">
      <c r="A29" s="102"/>
      <c r="B29" s="161" t="s">
        <v>122</v>
      </c>
      <c r="C29" s="62" t="s">
        <v>121</v>
      </c>
    </row>
    <row r="30" spans="1:2" ht="21">
      <c r="A30" s="100"/>
      <c r="B30" s="101"/>
    </row>
    <row r="31" spans="1:2" ht="21">
      <c r="A31" s="102"/>
      <c r="B31" s="161" t="s">
        <v>117</v>
      </c>
    </row>
    <row r="32" spans="1:3" ht="21">
      <c r="A32" s="102"/>
      <c r="B32" s="161" t="s">
        <v>123</v>
      </c>
      <c r="C32" s="62" t="s">
        <v>124</v>
      </c>
    </row>
  </sheetData>
  <sheetProtection/>
  <mergeCells count="1">
    <mergeCell ref="A2:D2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zoomScale="90" zoomScaleNormal="90" zoomScalePageLayoutView="0" workbookViewId="0" topLeftCell="A1">
      <selection activeCell="A9" sqref="A9"/>
    </sheetView>
  </sheetViews>
  <sheetFormatPr defaultColWidth="8.8515625" defaultRowHeight="21.75"/>
  <cols>
    <col min="1" max="1" width="9.28125" style="62" customWidth="1"/>
    <col min="2" max="2" width="36.57421875" style="62" customWidth="1"/>
    <col min="3" max="3" width="15.7109375" style="62" customWidth="1"/>
    <col min="4" max="4" width="16.421875" style="62" customWidth="1"/>
    <col min="5" max="5" width="16.57421875" style="62" customWidth="1"/>
    <col min="6" max="6" width="15.57421875" style="62" customWidth="1"/>
    <col min="7" max="16384" width="8.8515625" style="62" customWidth="1"/>
  </cols>
  <sheetData>
    <row r="1" ht="21">
      <c r="F1" s="64" t="s">
        <v>15</v>
      </c>
    </row>
    <row r="2" spans="1:6" ht="21">
      <c r="A2" s="170" t="s">
        <v>16</v>
      </c>
      <c r="B2" s="170"/>
      <c r="C2" s="170"/>
      <c r="D2" s="170"/>
      <c r="E2" s="170"/>
      <c r="F2" s="170"/>
    </row>
    <row r="3" spans="1:6" ht="21">
      <c r="A3" s="65" t="s">
        <v>21</v>
      </c>
      <c r="B3" s="66"/>
      <c r="C3" s="66"/>
      <c r="D3" s="66"/>
      <c r="E3" s="66"/>
      <c r="F3" s="66"/>
    </row>
    <row r="4" spans="1:6" ht="21">
      <c r="A4" s="68" t="s">
        <v>87</v>
      </c>
      <c r="B4" s="68"/>
      <c r="C4" s="69"/>
      <c r="D4" s="68"/>
      <c r="E4" s="69"/>
      <c r="F4" s="68"/>
    </row>
    <row r="5" spans="1:6" ht="21">
      <c r="A5" s="70" t="s">
        <v>43</v>
      </c>
      <c r="B5" s="70"/>
      <c r="C5" s="70"/>
      <c r="D5" s="70"/>
      <c r="E5" s="70"/>
      <c r="F5" s="70"/>
    </row>
    <row r="6" spans="1:6" ht="21">
      <c r="A6" s="70" t="s">
        <v>3</v>
      </c>
      <c r="B6" s="70"/>
      <c r="C6" s="70"/>
      <c r="D6" s="70"/>
      <c r="E6" s="70"/>
      <c r="F6" s="70"/>
    </row>
    <row r="7" spans="1:6" ht="21">
      <c r="A7" s="70" t="s">
        <v>44</v>
      </c>
      <c r="B7" s="70"/>
      <c r="C7" s="70"/>
      <c r="D7" s="70"/>
      <c r="E7" s="70"/>
      <c r="F7" s="70"/>
    </row>
    <row r="8" spans="1:6" ht="21">
      <c r="A8" s="70" t="s">
        <v>53</v>
      </c>
      <c r="B8" s="70"/>
      <c r="C8" s="70"/>
      <c r="D8" s="70"/>
      <c r="E8" s="70"/>
      <c r="F8" s="70"/>
    </row>
    <row r="9" spans="1:6" ht="21">
      <c r="A9" s="70" t="s">
        <v>126</v>
      </c>
      <c r="B9" s="70"/>
      <c r="C9" s="70"/>
      <c r="D9" s="70"/>
      <c r="E9" s="70"/>
      <c r="F9" s="70"/>
    </row>
    <row r="10" ht="21.75" thickBot="1">
      <c r="F10" s="64" t="s">
        <v>5</v>
      </c>
    </row>
    <row r="11" spans="1:6" ht="21.75" thickTop="1">
      <c r="A11" s="103"/>
      <c r="B11" s="103"/>
      <c r="C11" s="103"/>
      <c r="D11" s="103"/>
      <c r="E11" s="103"/>
      <c r="F11" s="103"/>
    </row>
    <row r="12" spans="1:6" ht="21">
      <c r="A12" s="91" t="s">
        <v>6</v>
      </c>
      <c r="B12" s="91" t="s">
        <v>7</v>
      </c>
      <c r="C12" s="91" t="s">
        <v>17</v>
      </c>
      <c r="D12" s="91" t="s">
        <v>18</v>
      </c>
      <c r="E12" s="91" t="s">
        <v>8</v>
      </c>
      <c r="F12" s="91" t="s">
        <v>9</v>
      </c>
    </row>
    <row r="13" spans="1:6" ht="21.75" thickBot="1">
      <c r="A13" s="104"/>
      <c r="B13" s="104"/>
      <c r="C13" s="104"/>
      <c r="D13" s="104"/>
      <c r="E13" s="104"/>
      <c r="F13" s="104"/>
    </row>
    <row r="14" spans="1:6" ht="21.75" thickTop="1">
      <c r="A14" s="103">
        <v>1</v>
      </c>
      <c r="B14" s="105" t="s">
        <v>50</v>
      </c>
      <c r="C14" s="106">
        <f>'แบบ ปร.4.'!I53</f>
        <v>5553590</v>
      </c>
      <c r="D14" s="105">
        <v>1.3003</v>
      </c>
      <c r="E14" s="106">
        <f>D14*C14</f>
        <v>7221333.0770000005</v>
      </c>
      <c r="F14" s="105"/>
    </row>
    <row r="15" spans="1:6" ht="21">
      <c r="A15" s="90"/>
      <c r="B15" s="90"/>
      <c r="C15" s="90"/>
      <c r="D15" s="90"/>
      <c r="E15" s="90"/>
      <c r="F15" s="90"/>
    </row>
    <row r="16" spans="1:6" ht="21.75" thickBot="1">
      <c r="A16" s="90"/>
      <c r="B16" s="90"/>
      <c r="C16" s="90"/>
      <c r="D16" s="90"/>
      <c r="E16" s="90"/>
      <c r="F16" s="90"/>
    </row>
    <row r="17" spans="1:6" ht="21">
      <c r="A17" s="90"/>
      <c r="B17" s="107" t="s">
        <v>20</v>
      </c>
      <c r="C17" s="90"/>
      <c r="D17" s="90"/>
      <c r="E17" s="90"/>
      <c r="F17" s="90"/>
    </row>
    <row r="18" spans="1:6" ht="21">
      <c r="A18" s="90"/>
      <c r="B18" s="90" t="s">
        <v>47</v>
      </c>
      <c r="C18" s="90"/>
      <c r="D18" s="90"/>
      <c r="E18" s="90"/>
      <c r="F18" s="90"/>
    </row>
    <row r="19" spans="1:6" ht="21">
      <c r="A19" s="90"/>
      <c r="B19" s="90" t="s">
        <v>48</v>
      </c>
      <c r="C19" s="90"/>
      <c r="D19" s="90"/>
      <c r="E19" s="90"/>
      <c r="F19" s="90"/>
    </row>
    <row r="20" spans="1:6" ht="21">
      <c r="A20" s="90"/>
      <c r="B20" s="90" t="s">
        <v>116</v>
      </c>
      <c r="C20" s="90"/>
      <c r="D20" s="90"/>
      <c r="E20" s="90"/>
      <c r="F20" s="90"/>
    </row>
    <row r="21" spans="1:6" ht="21">
      <c r="A21" s="90"/>
      <c r="B21" s="90" t="s">
        <v>49</v>
      </c>
      <c r="C21" s="90"/>
      <c r="D21" s="90"/>
      <c r="E21" s="90"/>
      <c r="F21" s="90"/>
    </row>
    <row r="22" spans="1:6" ht="21.75" thickBot="1">
      <c r="A22" s="108"/>
      <c r="B22" s="108"/>
      <c r="C22" s="108"/>
      <c r="D22" s="108"/>
      <c r="E22" s="108"/>
      <c r="F22" s="108"/>
    </row>
    <row r="23" spans="1:6" ht="22.5" thickBot="1" thickTop="1">
      <c r="A23" s="109"/>
      <c r="B23" s="102"/>
      <c r="C23" s="102"/>
      <c r="D23" s="110" t="s">
        <v>19</v>
      </c>
      <c r="E23" s="111">
        <f>E14</f>
        <v>7221333.0770000005</v>
      </c>
      <c r="F23" s="112"/>
    </row>
    <row r="24" spans="1:4" ht="21.75" thickTop="1">
      <c r="A24" s="102"/>
      <c r="B24" s="102"/>
      <c r="D24" s="102"/>
    </row>
    <row r="25" spans="2:5" ht="21">
      <c r="B25" s="161" t="s">
        <v>117</v>
      </c>
      <c r="E25" s="63"/>
    </row>
    <row r="26" spans="2:3" ht="21">
      <c r="B26" s="161" t="s">
        <v>118</v>
      </c>
      <c r="C26" s="62" t="s">
        <v>119</v>
      </c>
    </row>
    <row r="27" ht="21">
      <c r="B27" s="102"/>
    </row>
    <row r="28" spans="2:4" ht="21">
      <c r="B28" s="161" t="s">
        <v>117</v>
      </c>
      <c r="D28" s="63"/>
    </row>
    <row r="29" spans="2:5" ht="21">
      <c r="B29" s="161" t="s">
        <v>120</v>
      </c>
      <c r="C29" s="62" t="s">
        <v>121</v>
      </c>
      <c r="D29" s="63"/>
      <c r="E29" s="102"/>
    </row>
    <row r="30" spans="1:5" ht="21">
      <c r="A30" s="102"/>
      <c r="B30" s="101"/>
      <c r="E30" s="102"/>
    </row>
    <row r="31" ht="21">
      <c r="B31" s="161" t="s">
        <v>117</v>
      </c>
    </row>
    <row r="32" spans="1:3" ht="21">
      <c r="A32" s="102"/>
      <c r="B32" s="161" t="s">
        <v>122</v>
      </c>
      <c r="C32" s="62" t="s">
        <v>121</v>
      </c>
    </row>
    <row r="33" spans="1:2" ht="21">
      <c r="A33" s="102"/>
      <c r="B33" s="101"/>
    </row>
    <row r="34" ht="21">
      <c r="B34" s="161" t="s">
        <v>117</v>
      </c>
    </row>
    <row r="35" spans="2:3" ht="21">
      <c r="B35" s="161" t="s">
        <v>123</v>
      </c>
      <c r="C35" s="62" t="s">
        <v>124</v>
      </c>
    </row>
  </sheetData>
  <sheetProtection/>
  <mergeCells count="1">
    <mergeCell ref="A2:F2"/>
  </mergeCells>
  <printOptions/>
  <pageMargins left="0.1968503937007874" right="0.1968503937007874" top="0.1968503937007874" bottom="0.1968503937007874" header="0.31496062992125984" footer="0.31496062992125984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GridLines="0" zoomScalePageLayoutView="0" workbookViewId="0" topLeftCell="A1">
      <selection activeCell="B18" sqref="B18"/>
    </sheetView>
  </sheetViews>
  <sheetFormatPr defaultColWidth="9.140625" defaultRowHeight="21.75"/>
  <cols>
    <col min="1" max="1" width="8.28125" style="0" customWidth="1"/>
    <col min="2" max="2" width="52.8515625" style="0" customWidth="1"/>
    <col min="3" max="3" width="17.28125" style="0" customWidth="1"/>
    <col min="4" max="4" width="25.28125" style="0" bestFit="1" customWidth="1"/>
  </cols>
  <sheetData>
    <row r="1" ht="18.75">
      <c r="D1" s="2" t="s">
        <v>33</v>
      </c>
    </row>
    <row r="2" spans="1:4" ht="18.75">
      <c r="A2" s="171" t="s">
        <v>34</v>
      </c>
      <c r="B2" s="171"/>
      <c r="C2" s="171"/>
      <c r="D2" s="171"/>
    </row>
    <row r="3" spans="1:4" ht="18.75">
      <c r="A3" s="171" t="s">
        <v>35</v>
      </c>
      <c r="B3" s="171"/>
      <c r="C3" s="171"/>
      <c r="D3" s="171"/>
    </row>
    <row r="4" spans="1:4" ht="18.75">
      <c r="A4" s="10" t="s">
        <v>7</v>
      </c>
      <c r="B4" s="11" t="s">
        <v>36</v>
      </c>
      <c r="C4" s="7"/>
      <c r="D4" s="7"/>
    </row>
    <row r="5" spans="1:4" ht="18.75">
      <c r="A5" s="4" t="s">
        <v>1</v>
      </c>
      <c r="B5" s="4"/>
      <c r="C5" s="4"/>
      <c r="D5" s="4"/>
    </row>
    <row r="6" spans="1:4" ht="18.75">
      <c r="A6" s="4" t="s">
        <v>2</v>
      </c>
      <c r="B6" s="4"/>
      <c r="C6" s="4" t="s">
        <v>3</v>
      </c>
      <c r="D6" s="4"/>
    </row>
    <row r="7" spans="1:4" ht="18.75">
      <c r="A7" s="4" t="s">
        <v>4</v>
      </c>
      <c r="B7" s="4"/>
      <c r="C7" s="4"/>
      <c r="D7" s="4"/>
    </row>
    <row r="8" spans="1:4" ht="18.75">
      <c r="A8" s="12" t="s">
        <v>31</v>
      </c>
      <c r="B8" s="4"/>
      <c r="C8" s="4" t="s">
        <v>32</v>
      </c>
      <c r="D8" s="4"/>
    </row>
    <row r="10" spans="1:4" ht="18.75">
      <c r="A10" s="14">
        <v>1</v>
      </c>
      <c r="B10" s="14" t="s">
        <v>37</v>
      </c>
      <c r="C10" s="14"/>
      <c r="D10" s="14"/>
    </row>
    <row r="11" spans="2:4" ht="18.75">
      <c r="B11" s="14"/>
      <c r="C11" s="14"/>
      <c r="D11" s="14"/>
    </row>
    <row r="17" spans="1:2" ht="18.75">
      <c r="A17" s="14">
        <v>2</v>
      </c>
      <c r="B17" s="14" t="s">
        <v>38</v>
      </c>
    </row>
    <row r="18" ht="19.5" thickBot="1">
      <c r="D18" s="2" t="s">
        <v>5</v>
      </c>
    </row>
    <row r="19" spans="1:4" ht="20.25" thickBot="1" thickTop="1">
      <c r="A19" s="13" t="s">
        <v>6</v>
      </c>
      <c r="B19" s="13" t="s">
        <v>7</v>
      </c>
      <c r="C19" s="13" t="s">
        <v>28</v>
      </c>
      <c r="D19" s="13" t="s">
        <v>9</v>
      </c>
    </row>
    <row r="20" spans="1:4" ht="19.5" thickTop="1">
      <c r="A20" s="5">
        <v>1</v>
      </c>
      <c r="B20" s="5" t="s">
        <v>10</v>
      </c>
      <c r="C20" s="5"/>
      <c r="D20" s="5"/>
    </row>
    <row r="21" spans="1:4" ht="18.75">
      <c r="A21" s="6">
        <v>2</v>
      </c>
      <c r="B21" s="6" t="s">
        <v>10</v>
      </c>
      <c r="C21" s="6"/>
      <c r="D21" s="6"/>
    </row>
    <row r="22" spans="1:4" ht="18.75">
      <c r="A22" s="6">
        <v>3</v>
      </c>
      <c r="B22" s="6" t="s">
        <v>10</v>
      </c>
      <c r="C22" s="6"/>
      <c r="D22" s="6"/>
    </row>
    <row r="23" spans="1:4" ht="18.75">
      <c r="A23" s="6">
        <v>4</v>
      </c>
      <c r="B23" s="6" t="s">
        <v>10</v>
      </c>
      <c r="C23" s="6"/>
      <c r="D23" s="6"/>
    </row>
    <row r="24" spans="1:4" ht="18.75">
      <c r="A24" s="6"/>
      <c r="B24" s="6" t="s">
        <v>11</v>
      </c>
      <c r="C24" s="6"/>
      <c r="D24" s="6"/>
    </row>
    <row r="25" spans="1:4" ht="18.75">
      <c r="A25" s="6"/>
      <c r="B25" s="6"/>
      <c r="C25" s="6"/>
      <c r="D25" s="6"/>
    </row>
    <row r="26" spans="1:4" ht="18.75">
      <c r="A26" s="6"/>
      <c r="B26" s="6"/>
      <c r="C26" s="6"/>
      <c r="D26" s="6"/>
    </row>
    <row r="27" spans="1:4" ht="18.75">
      <c r="A27" s="6"/>
      <c r="B27" s="6"/>
      <c r="C27" s="6"/>
      <c r="D27" s="6"/>
    </row>
    <row r="28" spans="1:4" ht="18.75">
      <c r="A28" s="6"/>
      <c r="B28" s="6"/>
      <c r="C28" s="6"/>
      <c r="D28" s="6"/>
    </row>
    <row r="29" spans="1:4" ht="18.75">
      <c r="A29" s="6"/>
      <c r="B29" s="6"/>
      <c r="C29" s="6"/>
      <c r="D29" s="6"/>
    </row>
    <row r="30" spans="1:4" ht="19.5" thickBot="1">
      <c r="A30" s="6"/>
      <c r="B30" s="6"/>
      <c r="C30" s="6"/>
      <c r="D30" s="6"/>
    </row>
    <row r="31" spans="1:4" ht="20.25" thickBot="1" thickTop="1">
      <c r="A31" s="3"/>
      <c r="B31" s="15" t="s">
        <v>39</v>
      </c>
      <c r="C31" s="5"/>
      <c r="D31" s="5"/>
    </row>
    <row r="32" spans="1:4" ht="20.25" thickBot="1" thickTop="1">
      <c r="A32" s="4"/>
      <c r="B32" s="16" t="s">
        <v>40</v>
      </c>
      <c r="C32" s="8"/>
      <c r="D32" s="9" t="s">
        <v>42</v>
      </c>
    </row>
    <row r="33" spans="1:4" ht="20.25" thickBot="1" thickTop="1">
      <c r="A33" s="4"/>
      <c r="B33" s="16" t="s">
        <v>41</v>
      </c>
      <c r="C33" s="8"/>
      <c r="D33" s="9" t="s">
        <v>42</v>
      </c>
    </row>
    <row r="34" spans="1:4" ht="19.5" thickTop="1">
      <c r="A34" s="4"/>
      <c r="B34" s="4"/>
      <c r="C34" s="4"/>
      <c r="D34" s="4"/>
    </row>
    <row r="35" spans="1:4" ht="18.75">
      <c r="A35" s="4"/>
      <c r="B35" s="4"/>
      <c r="C35" s="4"/>
      <c r="D35" s="4"/>
    </row>
    <row r="38" ht="18.75">
      <c r="B38" s="1"/>
    </row>
    <row r="39" ht="18.75">
      <c r="B39" s="1"/>
    </row>
    <row r="41" ht="18.75">
      <c r="B41" s="1"/>
    </row>
    <row r="42" ht="18.75">
      <c r="B42" s="1"/>
    </row>
    <row r="44" ht="18.75">
      <c r="B44" s="1"/>
    </row>
    <row r="45" ht="18.75">
      <c r="B45" s="1"/>
    </row>
  </sheetData>
  <sheetProtection/>
  <mergeCells count="2">
    <mergeCell ref="A2:D2"/>
    <mergeCell ref="A3:D3"/>
  </mergeCells>
  <printOptions/>
  <pageMargins left="0.33" right="0.13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PageLayoutView="0" workbookViewId="0" topLeftCell="A49">
      <selection activeCell="C6" sqref="C6"/>
    </sheetView>
  </sheetViews>
  <sheetFormatPr defaultColWidth="9.140625" defaultRowHeight="21.75"/>
  <cols>
    <col min="1" max="1" width="6.57421875" style="62" customWidth="1"/>
    <col min="2" max="2" width="48.140625" style="62" customWidth="1"/>
    <col min="3" max="3" width="14.421875" style="63" customWidth="1"/>
    <col min="4" max="4" width="11.8515625" style="62" customWidth="1"/>
    <col min="5" max="5" width="13.421875" style="63" customWidth="1"/>
    <col min="6" max="6" width="15.8515625" style="62" customWidth="1"/>
    <col min="7" max="7" width="14.57421875" style="62" customWidth="1"/>
    <col min="8" max="8" width="15.8515625" style="63" customWidth="1"/>
    <col min="9" max="9" width="18.57421875" style="62" customWidth="1"/>
    <col min="10" max="10" width="15.8515625" style="62" customWidth="1"/>
    <col min="11" max="11" width="14.140625" style="62" bestFit="1" customWidth="1"/>
    <col min="12" max="12" width="14.57421875" style="62" bestFit="1" customWidth="1"/>
    <col min="13" max="13" width="14.140625" style="62" bestFit="1" customWidth="1"/>
    <col min="14" max="14" width="14.57421875" style="62" bestFit="1" customWidth="1"/>
    <col min="15" max="15" width="18.28125" style="62" customWidth="1"/>
    <col min="16" max="16384" width="9.140625" style="62" customWidth="1"/>
  </cols>
  <sheetData>
    <row r="1" ht="21">
      <c r="J1" s="64" t="s">
        <v>52</v>
      </c>
    </row>
    <row r="2" spans="1:10" ht="21">
      <c r="A2" s="170" t="s">
        <v>22</v>
      </c>
      <c r="B2" s="170"/>
      <c r="C2" s="170"/>
      <c r="D2" s="170"/>
      <c r="E2" s="170"/>
      <c r="F2" s="170"/>
      <c r="G2" s="170"/>
      <c r="H2" s="170"/>
      <c r="I2" s="170"/>
      <c r="J2" s="170"/>
    </row>
    <row r="3" spans="1:10" ht="21">
      <c r="A3" s="65" t="s">
        <v>21</v>
      </c>
      <c r="B3" s="66"/>
      <c r="C3" s="67"/>
      <c r="D3" s="66"/>
      <c r="E3" s="67"/>
      <c r="F3" s="66"/>
      <c r="G3" s="66"/>
      <c r="H3" s="67"/>
      <c r="I3" s="66"/>
      <c r="J3" s="66"/>
    </row>
    <row r="4" spans="1:10" ht="21">
      <c r="A4" s="68" t="s">
        <v>88</v>
      </c>
      <c r="B4" s="68"/>
      <c r="C4" s="69"/>
      <c r="D4" s="68"/>
      <c r="E4" s="69"/>
      <c r="F4" s="68"/>
      <c r="G4" s="68"/>
      <c r="H4" s="69"/>
      <c r="I4" s="68"/>
      <c r="J4" s="68"/>
    </row>
    <row r="5" spans="1:10" ht="21">
      <c r="A5" s="70" t="s">
        <v>43</v>
      </c>
      <c r="B5" s="70"/>
      <c r="C5" s="71"/>
      <c r="D5" s="70"/>
      <c r="E5" s="71"/>
      <c r="F5" s="70" t="s">
        <v>3</v>
      </c>
      <c r="G5" s="70"/>
      <c r="H5" s="71"/>
      <c r="I5" s="70"/>
      <c r="J5" s="70"/>
    </row>
    <row r="6" spans="1:10" ht="21">
      <c r="A6" s="70" t="s">
        <v>44</v>
      </c>
      <c r="B6" s="70"/>
      <c r="C6" s="71"/>
      <c r="D6" s="70"/>
      <c r="E6" s="71"/>
      <c r="F6" s="70"/>
      <c r="G6" s="70"/>
      <c r="H6" s="71"/>
      <c r="I6" s="70"/>
      <c r="J6" s="70"/>
    </row>
    <row r="7" spans="1:10" ht="21">
      <c r="A7" s="70" t="s">
        <v>45</v>
      </c>
      <c r="B7" s="70"/>
      <c r="C7" s="71"/>
      <c r="D7" s="70"/>
      <c r="E7" s="71"/>
      <c r="F7" s="70" t="s">
        <v>127</v>
      </c>
      <c r="G7" s="70"/>
      <c r="H7" s="71"/>
      <c r="I7" s="70"/>
      <c r="J7" s="70"/>
    </row>
    <row r="8" ht="21.75" thickBot="1">
      <c r="J8" s="64" t="s">
        <v>5</v>
      </c>
    </row>
    <row r="9" spans="1:10" ht="21.75" thickTop="1">
      <c r="A9" s="172" t="s">
        <v>6</v>
      </c>
      <c r="B9" s="172" t="s">
        <v>7</v>
      </c>
      <c r="C9" s="174" t="s">
        <v>28</v>
      </c>
      <c r="D9" s="172" t="s">
        <v>29</v>
      </c>
      <c r="E9" s="176" t="s">
        <v>30</v>
      </c>
      <c r="F9" s="176"/>
      <c r="G9" s="176" t="s">
        <v>25</v>
      </c>
      <c r="H9" s="176"/>
      <c r="I9" s="72" t="s">
        <v>23</v>
      </c>
      <c r="J9" s="172" t="s">
        <v>9</v>
      </c>
    </row>
    <row r="10" spans="1:10" ht="21.75" thickBot="1">
      <c r="A10" s="173"/>
      <c r="B10" s="173"/>
      <c r="C10" s="175"/>
      <c r="D10" s="173"/>
      <c r="E10" s="73" t="s">
        <v>26</v>
      </c>
      <c r="F10" s="74" t="s">
        <v>27</v>
      </c>
      <c r="G10" s="74" t="s">
        <v>26</v>
      </c>
      <c r="H10" s="73" t="s">
        <v>27</v>
      </c>
      <c r="I10" s="74" t="s">
        <v>24</v>
      </c>
      <c r="J10" s="177"/>
    </row>
    <row r="11" spans="1:14" ht="21.75" thickTop="1">
      <c r="A11" s="123">
        <v>1</v>
      </c>
      <c r="B11" s="76" t="s">
        <v>91</v>
      </c>
      <c r="C11" s="84"/>
      <c r="D11" s="75"/>
      <c r="E11" s="78"/>
      <c r="F11" s="79"/>
      <c r="G11" s="80"/>
      <c r="H11" s="81"/>
      <c r="I11" s="79"/>
      <c r="J11" s="82"/>
      <c r="K11" s="62">
        <v>1</v>
      </c>
      <c r="L11" s="62">
        <v>2</v>
      </c>
      <c r="M11" s="62">
        <v>3</v>
      </c>
      <c r="N11" s="62">
        <v>4</v>
      </c>
    </row>
    <row r="12" spans="1:14" ht="21">
      <c r="A12" s="121">
        <v>1.1</v>
      </c>
      <c r="B12" s="157" t="s">
        <v>94</v>
      </c>
      <c r="C12" s="120">
        <v>3540</v>
      </c>
      <c r="D12" s="87" t="s">
        <v>92</v>
      </c>
      <c r="E12" s="158"/>
      <c r="F12" s="88">
        <f>E12*C12</f>
        <v>0</v>
      </c>
      <c r="G12" s="159">
        <v>20</v>
      </c>
      <c r="H12" s="89">
        <f>G12*C12</f>
        <v>70800</v>
      </c>
      <c r="I12" s="88">
        <f>H12+F12</f>
        <v>70800</v>
      </c>
      <c r="J12" s="85"/>
      <c r="K12" s="62">
        <v>0.2</v>
      </c>
      <c r="L12" s="62">
        <v>0.3</v>
      </c>
      <c r="M12" s="62">
        <v>0.3</v>
      </c>
      <c r="N12" s="62">
        <v>0.2</v>
      </c>
    </row>
    <row r="13" spans="1:14" ht="21">
      <c r="A13" s="152"/>
      <c r="B13" s="93"/>
      <c r="C13" s="77"/>
      <c r="D13" s="153"/>
      <c r="E13" s="154"/>
      <c r="F13" s="92"/>
      <c r="G13" s="155"/>
      <c r="H13" s="156"/>
      <c r="I13" s="92"/>
      <c r="J13" s="85"/>
      <c r="K13" s="148">
        <f>K12*I53</f>
        <v>1110718</v>
      </c>
      <c r="L13" s="150">
        <f>L12*I53</f>
        <v>1666077</v>
      </c>
      <c r="M13" s="145">
        <f>L13</f>
        <v>1666077</v>
      </c>
      <c r="N13" s="149">
        <f>K13</f>
        <v>1110718</v>
      </c>
    </row>
    <row r="14" spans="1:10" ht="23.25">
      <c r="A14" s="122"/>
      <c r="B14" s="132" t="s">
        <v>77</v>
      </c>
      <c r="C14" s="137"/>
      <c r="D14" s="134"/>
      <c r="E14" s="133"/>
      <c r="F14" s="135"/>
      <c r="G14" s="136"/>
      <c r="H14" s="137"/>
      <c r="I14" s="147">
        <f>SUM(I12:I13)</f>
        <v>70800</v>
      </c>
      <c r="J14" s="85"/>
    </row>
    <row r="15" spans="1:14" ht="21">
      <c r="A15" s="123">
        <v>2</v>
      </c>
      <c r="B15" s="76" t="s">
        <v>67</v>
      </c>
      <c r="C15" s="77"/>
      <c r="D15" s="75"/>
      <c r="E15" s="78"/>
      <c r="F15" s="79"/>
      <c r="G15" s="80"/>
      <c r="H15" s="81"/>
      <c r="I15" s="79"/>
      <c r="J15" s="85"/>
      <c r="K15" s="142">
        <f>I14</f>
        <v>70800</v>
      </c>
      <c r="N15" s="151">
        <f>I24</f>
        <v>75000</v>
      </c>
    </row>
    <row r="16" spans="1:14" ht="21">
      <c r="A16" s="75"/>
      <c r="B16" s="83" t="s">
        <v>68</v>
      </c>
      <c r="C16" s="84">
        <v>8150</v>
      </c>
      <c r="D16" s="75" t="s">
        <v>64</v>
      </c>
      <c r="E16" s="78">
        <v>355</v>
      </c>
      <c r="F16" s="79">
        <f>E16*C16</f>
        <v>2893250</v>
      </c>
      <c r="G16" s="80">
        <v>0</v>
      </c>
      <c r="H16" s="81">
        <f>G16*C16</f>
        <v>0</v>
      </c>
      <c r="I16" s="79">
        <f>H16+F16</f>
        <v>2893250</v>
      </c>
      <c r="J16" s="85" t="s">
        <v>75</v>
      </c>
      <c r="K16" s="142">
        <f>I38</f>
        <v>155000</v>
      </c>
      <c r="N16" s="151">
        <f>I25</f>
        <v>112500</v>
      </c>
    </row>
    <row r="17" spans="1:14" ht="21">
      <c r="A17" s="122">
        <v>2.1</v>
      </c>
      <c r="B17" s="76" t="s">
        <v>95</v>
      </c>
      <c r="C17" s="84"/>
      <c r="D17" s="75"/>
      <c r="E17" s="78"/>
      <c r="F17" s="79"/>
      <c r="G17" s="80"/>
      <c r="H17" s="81"/>
      <c r="I17" s="79"/>
      <c r="J17" s="85"/>
      <c r="N17" s="151">
        <f>I36</f>
        <v>438000</v>
      </c>
    </row>
    <row r="18" spans="1:14" ht="21">
      <c r="A18" s="122">
        <v>2.2</v>
      </c>
      <c r="B18" s="76" t="s">
        <v>65</v>
      </c>
      <c r="C18" s="77"/>
      <c r="D18" s="75"/>
      <c r="E18" s="78"/>
      <c r="F18" s="79"/>
      <c r="G18" s="80"/>
      <c r="H18" s="81"/>
      <c r="I18" s="79"/>
      <c r="J18" s="85"/>
      <c r="N18" s="151">
        <f>I51</f>
        <v>577640</v>
      </c>
    </row>
    <row r="19" spans="1:10" ht="21">
      <c r="A19" s="122">
        <v>2.3</v>
      </c>
      <c r="B19" s="76" t="s">
        <v>89</v>
      </c>
      <c r="C19" s="77"/>
      <c r="D19" s="75"/>
      <c r="E19" s="78"/>
      <c r="F19" s="79"/>
      <c r="G19" s="80"/>
      <c r="H19" s="81"/>
      <c r="I19" s="79"/>
      <c r="J19" s="85"/>
    </row>
    <row r="20" spans="1:14" ht="21">
      <c r="A20" s="122">
        <v>2.4</v>
      </c>
      <c r="B20" s="76" t="s">
        <v>90</v>
      </c>
      <c r="C20" s="77"/>
      <c r="D20" s="75"/>
      <c r="E20" s="78"/>
      <c r="F20" s="79"/>
      <c r="G20" s="80"/>
      <c r="H20" s="81"/>
      <c r="I20" s="79"/>
      <c r="J20" s="85"/>
      <c r="K20" s="143">
        <f>SUM(K15:K19)</f>
        <v>225800</v>
      </c>
      <c r="L20" s="143">
        <f>SUM(L15:L19)</f>
        <v>0</v>
      </c>
      <c r="M20" s="143">
        <f>SUM(M15:M19)</f>
        <v>0</v>
      </c>
      <c r="N20" s="143">
        <f>SUM(N15:N19)</f>
        <v>1203140</v>
      </c>
    </row>
    <row r="21" spans="1:14" ht="21">
      <c r="A21" s="122">
        <v>2.5</v>
      </c>
      <c r="B21" s="76" t="s">
        <v>96</v>
      </c>
      <c r="C21" s="77"/>
      <c r="D21" s="75"/>
      <c r="E21" s="78"/>
      <c r="F21" s="79"/>
      <c r="G21" s="80"/>
      <c r="H21" s="81"/>
      <c r="I21" s="79"/>
      <c r="J21" s="85"/>
      <c r="K21" s="144"/>
      <c r="L21" s="144"/>
      <c r="M21" s="144"/>
      <c r="N21" s="144"/>
    </row>
    <row r="22" spans="1:14" ht="21">
      <c r="A22" s="122"/>
      <c r="B22" s="76" t="s">
        <v>105</v>
      </c>
      <c r="C22" s="77"/>
      <c r="D22" s="75"/>
      <c r="E22" s="78"/>
      <c r="F22" s="79"/>
      <c r="G22" s="80"/>
      <c r="H22" s="81"/>
      <c r="I22" s="79"/>
      <c r="J22" s="85"/>
      <c r="K22" s="145">
        <f>K13-K20</f>
        <v>884918</v>
      </c>
      <c r="L22" s="145">
        <f>L13-L20</f>
        <v>1666077</v>
      </c>
      <c r="M22" s="145">
        <f>M13-M20</f>
        <v>1666077</v>
      </c>
      <c r="N22" s="145">
        <f>N13-N20</f>
        <v>-92422</v>
      </c>
    </row>
    <row r="23" spans="1:13" ht="21">
      <c r="A23" s="122">
        <v>2.6</v>
      </c>
      <c r="B23" s="76" t="s">
        <v>66</v>
      </c>
      <c r="C23" s="77"/>
      <c r="D23" s="75"/>
      <c r="E23" s="78"/>
      <c r="F23" s="79"/>
      <c r="G23" s="80"/>
      <c r="H23" s="81"/>
      <c r="I23" s="79"/>
      <c r="J23" s="86"/>
      <c r="K23" s="146">
        <f>K22/I16</f>
        <v>0.30585604424090557</v>
      </c>
      <c r="L23" s="62">
        <f>L22/I16</f>
        <v>0.5758496500475244</v>
      </c>
      <c r="M23" s="62">
        <f>1-(K23+L23)</f>
        <v>0.11829430571156996</v>
      </c>
    </row>
    <row r="24" spans="1:13" ht="21">
      <c r="A24" s="122">
        <v>2.7</v>
      </c>
      <c r="B24" s="76" t="s">
        <v>69</v>
      </c>
      <c r="C24" s="120">
        <v>1</v>
      </c>
      <c r="D24" s="75" t="s">
        <v>70</v>
      </c>
      <c r="E24" s="78">
        <v>55000</v>
      </c>
      <c r="F24" s="79">
        <f>E24*C24</f>
        <v>55000</v>
      </c>
      <c r="G24" s="80">
        <v>20000</v>
      </c>
      <c r="H24" s="81">
        <f>G24*C24</f>
        <v>20000</v>
      </c>
      <c r="I24" s="79">
        <f>H24+F24</f>
        <v>75000</v>
      </c>
      <c r="J24" s="79"/>
      <c r="K24" s="141">
        <f>K23*C16</f>
        <v>2492.7267605633806</v>
      </c>
      <c r="L24" s="141">
        <f>L23*C16</f>
        <v>4693.174647887324</v>
      </c>
      <c r="M24" s="141">
        <f>M23*C16</f>
        <v>964.0985915492952</v>
      </c>
    </row>
    <row r="25" spans="1:15" ht="21">
      <c r="A25" s="122">
        <v>2.8</v>
      </c>
      <c r="B25" s="76" t="s">
        <v>71</v>
      </c>
      <c r="C25" s="84">
        <v>250</v>
      </c>
      <c r="D25" s="75" t="s">
        <v>64</v>
      </c>
      <c r="E25" s="78">
        <v>370</v>
      </c>
      <c r="F25" s="88">
        <f>E25*C25</f>
        <v>92500</v>
      </c>
      <c r="G25" s="80">
        <v>80</v>
      </c>
      <c r="H25" s="89">
        <f>C25*G25</f>
        <v>20000</v>
      </c>
      <c r="I25" s="79">
        <f>H25+F25</f>
        <v>112500</v>
      </c>
      <c r="J25" s="90"/>
      <c r="K25" s="141">
        <f>K24/6.6</f>
        <v>377.6858728126334</v>
      </c>
      <c r="L25" s="141">
        <f>L24/6.6</f>
        <v>711.0870678617158</v>
      </c>
      <c r="M25" s="141">
        <f>M24/6.6</f>
        <v>146.07554417413564</v>
      </c>
      <c r="O25" s="141">
        <v>1235</v>
      </c>
    </row>
    <row r="26" spans="1:15" ht="21">
      <c r="A26" s="122">
        <v>2.9</v>
      </c>
      <c r="B26" s="76" t="s">
        <v>101</v>
      </c>
      <c r="C26" s="84">
        <v>2120</v>
      </c>
      <c r="D26" s="75" t="s">
        <v>64</v>
      </c>
      <c r="E26" s="78">
        <v>250</v>
      </c>
      <c r="F26" s="88">
        <f>E26*C26</f>
        <v>530000</v>
      </c>
      <c r="G26" s="80">
        <v>70</v>
      </c>
      <c r="H26" s="89">
        <f>C26*G26</f>
        <v>148400</v>
      </c>
      <c r="I26" s="79">
        <f>H26+F26</f>
        <v>678400</v>
      </c>
      <c r="J26" s="90"/>
      <c r="O26" s="62">
        <v>200</v>
      </c>
    </row>
    <row r="27" spans="1:15" ht="21">
      <c r="A27" s="140">
        <v>2.1</v>
      </c>
      <c r="B27" s="76" t="s">
        <v>97</v>
      </c>
      <c r="C27" s="84">
        <v>1</v>
      </c>
      <c r="D27" s="75" t="s">
        <v>70</v>
      </c>
      <c r="E27" s="78"/>
      <c r="F27" s="79">
        <f>E27*C27</f>
        <v>0</v>
      </c>
      <c r="G27" s="80">
        <v>20000</v>
      </c>
      <c r="H27" s="81">
        <f>G27*C27</f>
        <v>20000</v>
      </c>
      <c r="I27" s="79">
        <f>H27+F27</f>
        <v>20000</v>
      </c>
      <c r="J27" s="90"/>
      <c r="K27" s="141">
        <f>I16-K22</f>
        <v>2008332</v>
      </c>
      <c r="O27" s="62">
        <v>780</v>
      </c>
    </row>
    <row r="28" spans="1:15" ht="23.25">
      <c r="A28" s="140"/>
      <c r="B28" s="132" t="s">
        <v>86</v>
      </c>
      <c r="C28" s="137"/>
      <c r="D28" s="134"/>
      <c r="E28" s="133"/>
      <c r="F28" s="135"/>
      <c r="G28" s="136"/>
      <c r="H28" s="137"/>
      <c r="I28" s="147">
        <f>SUM(I15:I27)</f>
        <v>3779150</v>
      </c>
      <c r="J28" s="90"/>
      <c r="O28" s="141">
        <f>O25-O26-O27</f>
        <v>255</v>
      </c>
    </row>
    <row r="29" spans="1:11" ht="21">
      <c r="A29" s="91">
        <v>3</v>
      </c>
      <c r="B29" s="76" t="s">
        <v>109</v>
      </c>
      <c r="C29" s="84">
        <v>1</v>
      </c>
      <c r="D29" s="75" t="s">
        <v>70</v>
      </c>
      <c r="E29" s="78">
        <v>195000</v>
      </c>
      <c r="F29" s="79">
        <f>E29*C29</f>
        <v>195000</v>
      </c>
      <c r="G29" s="80">
        <v>45000</v>
      </c>
      <c r="H29" s="81">
        <f>G29*C29</f>
        <v>45000</v>
      </c>
      <c r="I29" s="79">
        <f>H29+F29</f>
        <v>240000</v>
      </c>
      <c r="J29" s="90"/>
      <c r="K29" s="141"/>
    </row>
    <row r="30" spans="1:10" ht="21">
      <c r="A30" s="87"/>
      <c r="B30" s="76" t="s">
        <v>93</v>
      </c>
      <c r="C30" s="84"/>
      <c r="D30" s="75"/>
      <c r="E30" s="78"/>
      <c r="F30" s="79"/>
      <c r="G30" s="80"/>
      <c r="H30" s="81"/>
      <c r="I30" s="79"/>
      <c r="J30" s="90"/>
    </row>
    <row r="31" spans="1:10" ht="23.25">
      <c r="A31" s="87"/>
      <c r="B31" s="132" t="s">
        <v>110</v>
      </c>
      <c r="C31" s="137"/>
      <c r="D31" s="134"/>
      <c r="E31" s="133"/>
      <c r="F31" s="135"/>
      <c r="G31" s="136"/>
      <c r="H31" s="137"/>
      <c r="I31" s="147">
        <f>SUM(I29:I30)</f>
        <v>240000</v>
      </c>
      <c r="J31" s="90"/>
    </row>
    <row r="32" spans="1:10" ht="21">
      <c r="A32" s="91">
        <v>4</v>
      </c>
      <c r="B32" s="119" t="s">
        <v>106</v>
      </c>
      <c r="C32" s="84">
        <v>600</v>
      </c>
      <c r="D32" s="75" t="s">
        <v>102</v>
      </c>
      <c r="E32" s="78">
        <v>280</v>
      </c>
      <c r="F32" s="79">
        <f>E32*C32</f>
        <v>168000</v>
      </c>
      <c r="G32" s="80">
        <v>100</v>
      </c>
      <c r="H32" s="81">
        <f>G32*C32</f>
        <v>60000</v>
      </c>
      <c r="I32" s="79">
        <f>H32+F32</f>
        <v>228000</v>
      </c>
      <c r="J32" s="90"/>
    </row>
    <row r="33" spans="1:10" ht="23.25">
      <c r="A33" s="91"/>
      <c r="B33" s="132" t="s">
        <v>111</v>
      </c>
      <c r="C33" s="137"/>
      <c r="D33" s="134"/>
      <c r="E33" s="133"/>
      <c r="F33" s="135"/>
      <c r="G33" s="136"/>
      <c r="H33" s="137"/>
      <c r="I33" s="147">
        <f>SUM(I32)</f>
        <v>228000</v>
      </c>
      <c r="J33" s="90"/>
    </row>
    <row r="34" spans="1:10" ht="21">
      <c r="A34" s="91">
        <v>5</v>
      </c>
      <c r="B34" s="119" t="s">
        <v>103</v>
      </c>
      <c r="C34" s="84">
        <v>730</v>
      </c>
      <c r="D34" s="75" t="s">
        <v>80</v>
      </c>
      <c r="E34" s="78">
        <v>450</v>
      </c>
      <c r="F34" s="79">
        <f>E34*C34</f>
        <v>328500</v>
      </c>
      <c r="G34" s="80">
        <v>150</v>
      </c>
      <c r="H34" s="81">
        <f>G34*C34</f>
        <v>109500</v>
      </c>
      <c r="I34" s="79">
        <f>H34+F34</f>
        <v>438000</v>
      </c>
      <c r="J34" s="90"/>
    </row>
    <row r="35" spans="1:10" ht="21">
      <c r="A35" s="91"/>
      <c r="B35" s="119" t="s">
        <v>104</v>
      </c>
      <c r="C35" s="84"/>
      <c r="D35" s="75"/>
      <c r="E35" s="78"/>
      <c r="F35" s="79"/>
      <c r="G35" s="80"/>
      <c r="H35" s="81"/>
      <c r="I35" s="79"/>
      <c r="J35" s="90"/>
    </row>
    <row r="36" spans="1:10" ht="23.25">
      <c r="A36" s="91"/>
      <c r="B36" s="132" t="s">
        <v>112</v>
      </c>
      <c r="C36" s="137"/>
      <c r="D36" s="134"/>
      <c r="E36" s="133"/>
      <c r="F36" s="135"/>
      <c r="G36" s="136"/>
      <c r="H36" s="137"/>
      <c r="I36" s="147">
        <f>SUM(I34:I35)</f>
        <v>438000</v>
      </c>
      <c r="J36" s="90"/>
    </row>
    <row r="37" spans="1:10" ht="21">
      <c r="A37" s="91">
        <v>6</v>
      </c>
      <c r="B37" s="119" t="s">
        <v>107</v>
      </c>
      <c r="C37" s="84">
        <v>1</v>
      </c>
      <c r="D37" s="75" t="s">
        <v>70</v>
      </c>
      <c r="E37" s="78">
        <v>120000</v>
      </c>
      <c r="F37" s="79">
        <f>E37*C37</f>
        <v>120000</v>
      </c>
      <c r="G37" s="80">
        <v>35000</v>
      </c>
      <c r="H37" s="81">
        <f>G37*C37</f>
        <v>35000</v>
      </c>
      <c r="I37" s="79">
        <f>H37+F37</f>
        <v>155000</v>
      </c>
      <c r="J37" s="90"/>
    </row>
    <row r="38" spans="1:10" ht="23.25">
      <c r="A38" s="91"/>
      <c r="B38" s="132" t="s">
        <v>113</v>
      </c>
      <c r="C38" s="137"/>
      <c r="D38" s="134"/>
      <c r="E38" s="133"/>
      <c r="F38" s="135"/>
      <c r="G38" s="136"/>
      <c r="H38" s="137"/>
      <c r="I38" s="147">
        <f>SUM(I37)</f>
        <v>155000</v>
      </c>
      <c r="J38" s="90"/>
    </row>
    <row r="39" spans="1:10" ht="21">
      <c r="A39" s="91">
        <v>7</v>
      </c>
      <c r="B39" s="119" t="s">
        <v>108</v>
      </c>
      <c r="C39" s="84">
        <v>1</v>
      </c>
      <c r="D39" s="75" t="s">
        <v>70</v>
      </c>
      <c r="E39" s="78">
        <v>45000</v>
      </c>
      <c r="F39" s="79">
        <f>E39*C39</f>
        <v>45000</v>
      </c>
      <c r="G39" s="80">
        <v>20000</v>
      </c>
      <c r="H39" s="81">
        <f>G39*C39</f>
        <v>20000</v>
      </c>
      <c r="I39" s="79">
        <f>H39+F39</f>
        <v>65000</v>
      </c>
      <c r="J39" s="90"/>
    </row>
    <row r="40" spans="1:10" ht="23.25">
      <c r="A40" s="124"/>
      <c r="B40" s="132" t="s">
        <v>114</v>
      </c>
      <c r="C40" s="137"/>
      <c r="D40" s="134"/>
      <c r="E40" s="133"/>
      <c r="F40" s="135"/>
      <c r="G40" s="136"/>
      <c r="H40" s="137"/>
      <c r="I40" s="147">
        <f>SUM(I39)</f>
        <v>65000</v>
      </c>
      <c r="J40" s="138"/>
    </row>
    <row r="41" spans="1:10" ht="21">
      <c r="A41" s="91">
        <v>8</v>
      </c>
      <c r="B41" s="76" t="s">
        <v>72</v>
      </c>
      <c r="C41" s="84"/>
      <c r="D41" s="75"/>
      <c r="E41" s="78"/>
      <c r="F41" s="88"/>
      <c r="G41" s="80"/>
      <c r="H41" s="89"/>
      <c r="I41" s="79"/>
      <c r="J41" s="138"/>
    </row>
    <row r="42" spans="1:10" ht="21">
      <c r="A42" s="90">
        <v>8.1</v>
      </c>
      <c r="B42" s="76" t="s">
        <v>100</v>
      </c>
      <c r="C42" s="84">
        <v>16</v>
      </c>
      <c r="D42" s="75" t="s">
        <v>73</v>
      </c>
      <c r="E42" s="78"/>
      <c r="F42" s="88"/>
      <c r="G42" s="80">
        <v>2000</v>
      </c>
      <c r="H42" s="89">
        <f>G42*C42</f>
        <v>32000</v>
      </c>
      <c r="I42" s="79">
        <f>H42</f>
        <v>32000</v>
      </c>
      <c r="J42" s="139"/>
    </row>
    <row r="43" spans="1:10" ht="21">
      <c r="A43" s="121">
        <v>8.2</v>
      </c>
      <c r="B43" s="76" t="s">
        <v>76</v>
      </c>
      <c r="C43" s="84">
        <v>32</v>
      </c>
      <c r="D43" s="75" t="s">
        <v>74</v>
      </c>
      <c r="E43" s="78">
        <v>8000</v>
      </c>
      <c r="F43" s="88">
        <f aca="true" t="shared" si="0" ref="F43:F49">E43*C43</f>
        <v>256000</v>
      </c>
      <c r="G43" s="80">
        <v>500</v>
      </c>
      <c r="H43" s="89">
        <f aca="true" t="shared" si="1" ref="H43:H50">G43*C43</f>
        <v>16000</v>
      </c>
      <c r="I43" s="79">
        <f>H43+F43</f>
        <v>272000</v>
      </c>
      <c r="J43" s="138"/>
    </row>
    <row r="44" spans="1:10" ht="21">
      <c r="A44" s="90">
        <v>8.3</v>
      </c>
      <c r="B44" s="76" t="s">
        <v>78</v>
      </c>
      <c r="C44" s="84">
        <v>16</v>
      </c>
      <c r="D44" s="75" t="s">
        <v>73</v>
      </c>
      <c r="E44" s="78">
        <v>145</v>
      </c>
      <c r="F44" s="88">
        <f t="shared" si="0"/>
        <v>2320</v>
      </c>
      <c r="G44" s="80">
        <v>50</v>
      </c>
      <c r="H44" s="89">
        <f t="shared" si="1"/>
        <v>800</v>
      </c>
      <c r="I44" s="79">
        <f aca="true" t="shared" si="2" ref="I44:I50">H44+F44</f>
        <v>3120</v>
      </c>
      <c r="J44" s="138"/>
    </row>
    <row r="45" spans="1:10" ht="21">
      <c r="A45" s="121">
        <v>8.4</v>
      </c>
      <c r="B45" s="76" t="s">
        <v>79</v>
      </c>
      <c r="C45" s="84">
        <v>16</v>
      </c>
      <c r="D45" s="75" t="s">
        <v>73</v>
      </c>
      <c r="E45" s="78">
        <v>3250</v>
      </c>
      <c r="F45" s="88">
        <f t="shared" si="0"/>
        <v>52000</v>
      </c>
      <c r="G45" s="80">
        <v>500</v>
      </c>
      <c r="H45" s="89">
        <f t="shared" si="1"/>
        <v>8000</v>
      </c>
      <c r="I45" s="79">
        <f t="shared" si="2"/>
        <v>60000</v>
      </c>
      <c r="J45" s="138"/>
    </row>
    <row r="46" spans="1:10" ht="21">
      <c r="A46" s="90">
        <v>8.5</v>
      </c>
      <c r="B46" s="76" t="s">
        <v>99</v>
      </c>
      <c r="C46" s="84">
        <v>400</v>
      </c>
      <c r="D46" s="75" t="s">
        <v>80</v>
      </c>
      <c r="E46" s="78">
        <v>112.9</v>
      </c>
      <c r="F46" s="88">
        <f t="shared" si="0"/>
        <v>45160</v>
      </c>
      <c r="G46" s="80">
        <v>22</v>
      </c>
      <c r="H46" s="89">
        <f t="shared" si="1"/>
        <v>8800</v>
      </c>
      <c r="I46" s="79">
        <f t="shared" si="2"/>
        <v>53960</v>
      </c>
      <c r="J46" s="138"/>
    </row>
    <row r="47" spans="1:10" ht="21">
      <c r="A47" s="121">
        <v>8.6</v>
      </c>
      <c r="B47" s="76" t="s">
        <v>98</v>
      </c>
      <c r="C47" s="84">
        <v>450</v>
      </c>
      <c r="D47" s="75" t="s">
        <v>80</v>
      </c>
      <c r="E47" s="78">
        <v>159.8</v>
      </c>
      <c r="F47" s="88">
        <f>E47*C47</f>
        <v>71910</v>
      </c>
      <c r="G47" s="80">
        <v>25</v>
      </c>
      <c r="H47" s="89">
        <f t="shared" si="1"/>
        <v>11250</v>
      </c>
      <c r="I47" s="79">
        <f t="shared" si="2"/>
        <v>83160</v>
      </c>
      <c r="J47" s="138"/>
    </row>
    <row r="48" spans="1:10" ht="21">
      <c r="A48" s="90">
        <v>8.7</v>
      </c>
      <c r="B48" s="76" t="s">
        <v>81</v>
      </c>
      <c r="C48" s="84">
        <v>1</v>
      </c>
      <c r="D48" s="75" t="s">
        <v>82</v>
      </c>
      <c r="E48" s="78">
        <v>10000</v>
      </c>
      <c r="F48" s="88">
        <f t="shared" si="0"/>
        <v>10000</v>
      </c>
      <c r="G48" s="80">
        <v>2000</v>
      </c>
      <c r="H48" s="89">
        <f t="shared" si="1"/>
        <v>2000</v>
      </c>
      <c r="I48" s="79">
        <f t="shared" si="2"/>
        <v>12000</v>
      </c>
      <c r="J48" s="138"/>
    </row>
    <row r="49" spans="1:10" ht="21">
      <c r="A49" s="121">
        <v>8.8</v>
      </c>
      <c r="B49" s="76" t="s">
        <v>83</v>
      </c>
      <c r="C49" s="84">
        <v>16</v>
      </c>
      <c r="D49" s="75" t="s">
        <v>84</v>
      </c>
      <c r="E49" s="78">
        <v>250</v>
      </c>
      <c r="F49" s="88">
        <f t="shared" si="0"/>
        <v>4000</v>
      </c>
      <c r="G49" s="80">
        <v>150</v>
      </c>
      <c r="H49" s="89">
        <f t="shared" si="1"/>
        <v>2400</v>
      </c>
      <c r="I49" s="79">
        <f t="shared" si="2"/>
        <v>6400</v>
      </c>
      <c r="J49" s="138"/>
    </row>
    <row r="50" spans="1:10" ht="21">
      <c r="A50" s="90">
        <v>8.9</v>
      </c>
      <c r="B50" s="76" t="s">
        <v>85</v>
      </c>
      <c r="C50" s="84"/>
      <c r="D50" s="75"/>
      <c r="E50" s="78"/>
      <c r="F50" s="88">
        <v>55000</v>
      </c>
      <c r="G50" s="80"/>
      <c r="H50" s="89">
        <f t="shared" si="1"/>
        <v>0</v>
      </c>
      <c r="I50" s="79">
        <f t="shared" si="2"/>
        <v>55000</v>
      </c>
      <c r="J50" s="138"/>
    </row>
    <row r="51" spans="1:10" ht="23.25">
      <c r="A51" s="90"/>
      <c r="B51" s="132" t="s">
        <v>115</v>
      </c>
      <c r="C51" s="133"/>
      <c r="D51" s="134"/>
      <c r="E51" s="133"/>
      <c r="F51" s="135"/>
      <c r="G51" s="136"/>
      <c r="H51" s="137"/>
      <c r="I51" s="147">
        <f>SUM(I42:I50)</f>
        <v>577640</v>
      </c>
      <c r="J51" s="138"/>
    </row>
    <row r="52" spans="1:10" ht="23.25">
      <c r="A52" s="90"/>
      <c r="B52" s="93"/>
      <c r="C52" s="84"/>
      <c r="D52" s="75"/>
      <c r="E52" s="78"/>
      <c r="F52" s="88"/>
      <c r="G52" s="80"/>
      <c r="H52" s="89"/>
      <c r="I52" s="94"/>
      <c r="J52" s="138"/>
    </row>
    <row r="53" spans="1:10" ht="23.25">
      <c r="A53" s="95"/>
      <c r="B53" s="125" t="s">
        <v>62</v>
      </c>
      <c r="C53" s="126"/>
      <c r="D53" s="127"/>
      <c r="E53" s="126"/>
      <c r="F53" s="128"/>
      <c r="G53" s="129"/>
      <c r="H53" s="130"/>
      <c r="I53" s="131">
        <f>I51+I40+I38+I36+I33+I31+I28+I14</f>
        <v>5553590</v>
      </c>
      <c r="J53" s="160"/>
    </row>
    <row r="54" spans="1:10" ht="23.25">
      <c r="A54" s="102"/>
      <c r="B54" s="163"/>
      <c r="C54" s="164"/>
      <c r="D54" s="165"/>
      <c r="E54" s="164"/>
      <c r="F54" s="166"/>
      <c r="G54" s="167"/>
      <c r="H54" s="168"/>
      <c r="I54" s="169"/>
      <c r="J54" s="162"/>
    </row>
    <row r="55" spans="6:10" ht="21">
      <c r="F55" s="64"/>
      <c r="J55" s="102"/>
    </row>
    <row r="56" spans="1:9" ht="21">
      <c r="A56" s="96"/>
      <c r="B56" s="161" t="s">
        <v>117</v>
      </c>
      <c r="C56" s="62"/>
      <c r="E56" s="161" t="s">
        <v>117</v>
      </c>
      <c r="H56" s="97"/>
      <c r="I56" s="98"/>
    </row>
    <row r="57" spans="1:8" ht="21">
      <c r="A57" s="96"/>
      <c r="B57" s="161" t="s">
        <v>118</v>
      </c>
      <c r="C57" s="62" t="s">
        <v>119</v>
      </c>
      <c r="E57" s="161" t="s">
        <v>122</v>
      </c>
      <c r="G57" s="62" t="s">
        <v>121</v>
      </c>
      <c r="H57" s="97"/>
    </row>
    <row r="58" spans="7:9" ht="21">
      <c r="G58" s="63"/>
      <c r="H58" s="62"/>
      <c r="I58" s="63"/>
    </row>
    <row r="59" spans="1:9" ht="21">
      <c r="A59" s="96"/>
      <c r="B59" s="161" t="s">
        <v>117</v>
      </c>
      <c r="C59" s="62"/>
      <c r="D59" s="100"/>
      <c r="E59" s="161" t="s">
        <v>117</v>
      </c>
      <c r="H59" s="97"/>
      <c r="I59" s="99"/>
    </row>
    <row r="60" spans="1:8" ht="21">
      <c r="A60" s="96"/>
      <c r="B60" s="161" t="s">
        <v>120</v>
      </c>
      <c r="C60" s="62" t="s">
        <v>121</v>
      </c>
      <c r="D60" s="102"/>
      <c r="E60" s="161" t="s">
        <v>123</v>
      </c>
      <c r="G60" s="62" t="s">
        <v>124</v>
      </c>
      <c r="H60" s="97"/>
    </row>
    <row r="61" spans="1:8" ht="21">
      <c r="A61" s="96"/>
      <c r="B61" s="101"/>
      <c r="C61" s="62"/>
      <c r="D61" s="102"/>
      <c r="E61" s="102"/>
      <c r="F61" s="100"/>
      <c r="G61" s="96"/>
      <c r="H61" s="97"/>
    </row>
    <row r="62" spans="1:8" ht="21">
      <c r="A62" s="96"/>
      <c r="B62" s="97"/>
      <c r="C62" s="62"/>
      <c r="D62" s="102"/>
      <c r="E62" s="102"/>
      <c r="F62" s="100"/>
      <c r="G62" s="96"/>
      <c r="H62" s="97"/>
    </row>
    <row r="63" spans="1:8" ht="21">
      <c r="A63" s="96"/>
      <c r="B63" s="97"/>
      <c r="C63" s="62"/>
      <c r="D63" s="102"/>
      <c r="E63" s="102"/>
      <c r="F63" s="100"/>
      <c r="G63" s="96"/>
      <c r="H63" s="97"/>
    </row>
    <row r="67" ht="21">
      <c r="J67" s="64"/>
    </row>
  </sheetData>
  <sheetProtection/>
  <mergeCells count="8">
    <mergeCell ref="A2:J2"/>
    <mergeCell ref="A9:A10"/>
    <mergeCell ref="B9:B10"/>
    <mergeCell ref="C9:C10"/>
    <mergeCell ref="D9:D10"/>
    <mergeCell ref="E9:F9"/>
    <mergeCell ref="G9:H9"/>
    <mergeCell ref="J9:J10"/>
  </mergeCells>
  <printOptions/>
  <pageMargins left="0.1968503937007874" right="0.1968503937007874" top="0.1968503937007874" bottom="0.1968503937007874" header="0.11811023622047245" footer="0.11811023622047245"/>
  <pageSetup fitToHeight="0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8"/>
  <sheetViews>
    <sheetView zoomScalePageLayoutView="0" workbookViewId="0" topLeftCell="A28">
      <selection activeCell="C9" sqref="C9:C10"/>
    </sheetView>
  </sheetViews>
  <sheetFormatPr defaultColWidth="9.140625" defaultRowHeight="21.75"/>
  <cols>
    <col min="1" max="1" width="5.28125" style="17" customWidth="1"/>
    <col min="2" max="2" width="29.57421875" style="17" customWidth="1"/>
    <col min="3" max="3" width="7.28125" style="18" customWidth="1"/>
    <col min="4" max="4" width="6.140625" style="17" customWidth="1"/>
    <col min="5" max="5" width="8.421875" style="18" customWidth="1"/>
    <col min="6" max="6" width="9.140625" style="17" customWidth="1"/>
    <col min="7" max="7" width="8.7109375" style="17" customWidth="1"/>
    <col min="8" max="8" width="9.00390625" style="18" customWidth="1"/>
    <col min="9" max="9" width="12.8515625" style="17" customWidth="1"/>
    <col min="10" max="10" width="10.140625" style="17" customWidth="1"/>
    <col min="11" max="16384" width="9.140625" style="17" customWidth="1"/>
  </cols>
  <sheetData>
    <row r="1" ht="23.25">
      <c r="J1" s="19" t="s">
        <v>52</v>
      </c>
    </row>
    <row r="2" spans="1:10" ht="23.25">
      <c r="A2" s="178" t="s">
        <v>22</v>
      </c>
      <c r="B2" s="178"/>
      <c r="C2" s="178"/>
      <c r="D2" s="178"/>
      <c r="E2" s="178"/>
      <c r="F2" s="178"/>
      <c r="G2" s="178"/>
      <c r="H2" s="178"/>
      <c r="I2" s="178"/>
      <c r="J2" s="178"/>
    </row>
    <row r="3" spans="1:10" ht="23.25">
      <c r="A3" s="20" t="s">
        <v>21</v>
      </c>
      <c r="B3" s="21"/>
      <c r="C3" s="22"/>
      <c r="D3" s="21"/>
      <c r="E3" s="22"/>
      <c r="F3" s="21"/>
      <c r="G3" s="21"/>
      <c r="H3" s="22"/>
      <c r="I3" s="21"/>
      <c r="J3" s="21"/>
    </row>
    <row r="4" spans="1:10" ht="23.25">
      <c r="A4" s="23" t="s">
        <v>63</v>
      </c>
      <c r="B4" s="23"/>
      <c r="C4" s="24"/>
      <c r="D4" s="23"/>
      <c r="E4" s="24"/>
      <c r="F4" s="23"/>
      <c r="G4" s="23"/>
      <c r="H4" s="24"/>
      <c r="I4" s="23"/>
      <c r="J4" s="23"/>
    </row>
    <row r="5" spans="1:10" ht="23.25">
      <c r="A5" s="25" t="s">
        <v>43</v>
      </c>
      <c r="B5" s="25"/>
      <c r="C5" s="26"/>
      <c r="D5" s="25"/>
      <c r="E5" s="26"/>
      <c r="F5" s="25" t="s">
        <v>3</v>
      </c>
      <c r="G5" s="25"/>
      <c r="H5" s="26"/>
      <c r="I5" s="25"/>
      <c r="J5" s="25"/>
    </row>
    <row r="6" spans="1:10" ht="23.25">
      <c r="A6" s="25" t="s">
        <v>44</v>
      </c>
      <c r="B6" s="25"/>
      <c r="C6" s="26"/>
      <c r="D6" s="25"/>
      <c r="E6" s="26"/>
      <c r="F6" s="25"/>
      <c r="G6" s="25"/>
      <c r="H6" s="26"/>
      <c r="I6" s="25"/>
      <c r="J6" s="25"/>
    </row>
    <row r="7" spans="1:10" ht="23.25">
      <c r="A7" s="25" t="s">
        <v>45</v>
      </c>
      <c r="B7" s="25"/>
      <c r="C7" s="26"/>
      <c r="D7" s="25"/>
      <c r="E7" s="26"/>
      <c r="F7" s="25" t="s">
        <v>56</v>
      </c>
      <c r="G7" s="25"/>
      <c r="H7" s="26"/>
      <c r="I7" s="25"/>
      <c r="J7" s="25"/>
    </row>
    <row r="8" ht="24" thickBot="1">
      <c r="J8" s="19" t="s">
        <v>5</v>
      </c>
    </row>
    <row r="9" spans="1:10" ht="24" thickTop="1">
      <c r="A9" s="179" t="s">
        <v>6</v>
      </c>
      <c r="B9" s="179" t="s">
        <v>7</v>
      </c>
      <c r="C9" s="181" t="s">
        <v>28</v>
      </c>
      <c r="D9" s="179" t="s">
        <v>29</v>
      </c>
      <c r="E9" s="183" t="s">
        <v>30</v>
      </c>
      <c r="F9" s="183"/>
      <c r="G9" s="183" t="s">
        <v>25</v>
      </c>
      <c r="H9" s="183"/>
      <c r="I9" s="27" t="s">
        <v>23</v>
      </c>
      <c r="J9" s="179" t="s">
        <v>9</v>
      </c>
    </row>
    <row r="10" spans="1:10" ht="24" thickBot="1">
      <c r="A10" s="180"/>
      <c r="B10" s="180"/>
      <c r="C10" s="182"/>
      <c r="D10" s="180"/>
      <c r="E10" s="28" t="s">
        <v>26</v>
      </c>
      <c r="F10" s="29" t="s">
        <v>27</v>
      </c>
      <c r="G10" s="29" t="s">
        <v>26</v>
      </c>
      <c r="H10" s="28" t="s">
        <v>27</v>
      </c>
      <c r="I10" s="29" t="s">
        <v>24</v>
      </c>
      <c r="J10" s="184"/>
    </row>
    <row r="11" spans="1:10" ht="24" thickTop="1">
      <c r="A11" s="30"/>
      <c r="B11" s="31"/>
      <c r="C11" s="32"/>
      <c r="D11" s="33"/>
      <c r="E11" s="34"/>
      <c r="F11" s="35"/>
      <c r="G11" s="36"/>
      <c r="H11" s="37"/>
      <c r="I11" s="35"/>
      <c r="J11" s="61"/>
    </row>
    <row r="12" spans="1:10" ht="23.25">
      <c r="A12" s="38"/>
      <c r="B12" s="39"/>
      <c r="C12" s="32"/>
      <c r="D12" s="33"/>
      <c r="E12" s="34"/>
      <c r="F12" s="35"/>
      <c r="G12" s="36"/>
      <c r="H12" s="37"/>
      <c r="I12" s="35"/>
      <c r="J12" s="38"/>
    </row>
    <row r="13" spans="1:10" ht="23.25">
      <c r="A13" s="38"/>
      <c r="B13" s="39"/>
      <c r="C13" s="32"/>
      <c r="D13" s="33"/>
      <c r="E13" s="34"/>
      <c r="F13" s="35"/>
      <c r="G13" s="36"/>
      <c r="H13" s="37"/>
      <c r="I13" s="35"/>
      <c r="J13" s="38"/>
    </row>
    <row r="14" spans="1:10" ht="23.25">
      <c r="A14" s="38"/>
      <c r="B14" s="39"/>
      <c r="C14" s="32"/>
      <c r="D14" s="33"/>
      <c r="E14" s="34"/>
      <c r="F14" s="35"/>
      <c r="G14" s="36"/>
      <c r="H14" s="37"/>
      <c r="I14" s="35"/>
      <c r="J14" s="38"/>
    </row>
    <row r="15" spans="1:10" ht="23.25">
      <c r="A15" s="38"/>
      <c r="B15" s="39"/>
      <c r="C15" s="32"/>
      <c r="D15" s="33"/>
      <c r="E15" s="34"/>
      <c r="F15" s="35"/>
      <c r="G15" s="36"/>
      <c r="H15" s="37"/>
      <c r="I15" s="35"/>
      <c r="J15" s="38"/>
    </row>
    <row r="16" spans="1:10" ht="23.25">
      <c r="A16" s="38"/>
      <c r="B16" s="39"/>
      <c r="C16" s="32"/>
      <c r="D16" s="33"/>
      <c r="E16" s="34"/>
      <c r="F16" s="35"/>
      <c r="G16" s="36"/>
      <c r="H16" s="37"/>
      <c r="I16" s="35"/>
      <c r="J16" s="38"/>
    </row>
    <row r="17" spans="1:10" ht="25.5">
      <c r="A17" s="38"/>
      <c r="B17" s="39"/>
      <c r="C17" s="32"/>
      <c r="D17" s="33"/>
      <c r="E17" s="34"/>
      <c r="F17" s="35"/>
      <c r="G17" s="36"/>
      <c r="H17" s="37"/>
      <c r="I17" s="40"/>
      <c r="J17" s="35"/>
    </row>
    <row r="18" spans="1:10" ht="23.25">
      <c r="A18" s="30"/>
      <c r="B18" s="31"/>
      <c r="C18" s="32"/>
      <c r="D18" s="33"/>
      <c r="E18" s="34"/>
      <c r="F18" s="35"/>
      <c r="G18" s="36"/>
      <c r="H18" s="37"/>
      <c r="I18" s="35"/>
      <c r="J18" s="38"/>
    </row>
    <row r="19" spans="1:10" ht="23.25">
      <c r="A19" s="38"/>
      <c r="B19" s="39"/>
      <c r="C19" s="32"/>
      <c r="D19" s="33"/>
      <c r="E19" s="34"/>
      <c r="F19" s="35"/>
      <c r="G19" s="36"/>
      <c r="H19" s="37"/>
      <c r="I19" s="35"/>
      <c r="J19" s="38"/>
    </row>
    <row r="20" spans="1:10" ht="23.25">
      <c r="A20" s="38"/>
      <c r="B20" s="39"/>
      <c r="C20" s="32"/>
      <c r="D20" s="33"/>
      <c r="E20" s="34"/>
      <c r="F20" s="35"/>
      <c r="G20" s="36"/>
      <c r="H20" s="37"/>
      <c r="I20" s="35"/>
      <c r="J20" s="38"/>
    </row>
    <row r="21" spans="1:10" ht="25.5">
      <c r="A21" s="38"/>
      <c r="B21" s="39"/>
      <c r="C21" s="32"/>
      <c r="D21" s="33"/>
      <c r="E21" s="34"/>
      <c r="F21" s="35"/>
      <c r="G21" s="36"/>
      <c r="H21" s="37"/>
      <c r="I21" s="40"/>
      <c r="J21" s="35"/>
    </row>
    <row r="22" spans="1:10" ht="23.25">
      <c r="A22" s="30"/>
      <c r="B22" s="31"/>
      <c r="C22" s="32"/>
      <c r="D22" s="33"/>
      <c r="E22" s="34"/>
      <c r="F22" s="35"/>
      <c r="G22" s="36"/>
      <c r="H22" s="37"/>
      <c r="I22" s="35"/>
      <c r="J22" s="38"/>
    </row>
    <row r="23" spans="1:10" ht="23.25">
      <c r="A23" s="38"/>
      <c r="B23" s="39"/>
      <c r="C23" s="32"/>
      <c r="D23" s="33"/>
      <c r="E23" s="34"/>
      <c r="F23" s="35"/>
      <c r="G23" s="36"/>
      <c r="H23" s="37"/>
      <c r="I23" s="35"/>
      <c r="J23" s="38"/>
    </row>
    <row r="24" spans="1:10" ht="25.5">
      <c r="A24" s="38"/>
      <c r="B24" s="39"/>
      <c r="C24" s="32"/>
      <c r="D24" s="33"/>
      <c r="E24" s="34"/>
      <c r="F24" s="35"/>
      <c r="G24" s="36"/>
      <c r="H24" s="37"/>
      <c r="I24" s="40"/>
      <c r="J24" s="35"/>
    </row>
    <row r="25" spans="1:10" ht="25.5">
      <c r="A25" s="30"/>
      <c r="B25" s="31"/>
      <c r="C25" s="32"/>
      <c r="D25" s="33"/>
      <c r="E25" s="34"/>
      <c r="F25" s="35"/>
      <c r="G25" s="36"/>
      <c r="H25" s="37"/>
      <c r="I25" s="40"/>
      <c r="J25" s="38"/>
    </row>
    <row r="26" spans="1:10" ht="23.25">
      <c r="A26" s="38"/>
      <c r="B26" s="39"/>
      <c r="C26" s="32"/>
      <c r="D26" s="33"/>
      <c r="E26" s="34"/>
      <c r="F26" s="35"/>
      <c r="G26" s="36"/>
      <c r="H26" s="37"/>
      <c r="I26" s="35"/>
      <c r="J26" s="38"/>
    </row>
    <row r="27" spans="1:10" ht="23.25">
      <c r="A27" s="38"/>
      <c r="B27" s="39"/>
      <c r="C27" s="32"/>
      <c r="D27" s="33"/>
      <c r="E27" s="34"/>
      <c r="F27" s="35"/>
      <c r="G27" s="36"/>
      <c r="H27" s="37"/>
      <c r="I27" s="50"/>
      <c r="J27" s="35"/>
    </row>
    <row r="28" spans="1:10" ht="23.25">
      <c r="A28" s="30"/>
      <c r="B28" s="31"/>
      <c r="C28" s="32"/>
      <c r="D28" s="33"/>
      <c r="E28" s="34"/>
      <c r="F28" s="35"/>
      <c r="G28" s="36"/>
      <c r="H28" s="37"/>
      <c r="I28" s="35"/>
      <c r="J28" s="38"/>
    </row>
    <row r="29" spans="1:10" ht="23.25">
      <c r="A29" s="38"/>
      <c r="B29" s="39"/>
      <c r="C29" s="32"/>
      <c r="D29" s="33"/>
      <c r="E29" s="34"/>
      <c r="F29" s="35"/>
      <c r="G29" s="36"/>
      <c r="H29" s="37"/>
      <c r="I29" s="35"/>
      <c r="J29" s="38"/>
    </row>
    <row r="30" spans="1:10" ht="23.25">
      <c r="A30" s="38"/>
      <c r="B30" s="39"/>
      <c r="C30" s="32"/>
      <c r="D30" s="33"/>
      <c r="E30" s="34"/>
      <c r="F30" s="35"/>
      <c r="G30" s="36"/>
      <c r="H30" s="37"/>
      <c r="I30" s="35"/>
      <c r="J30" s="38"/>
    </row>
    <row r="31" spans="1:10" ht="25.5">
      <c r="A31" s="38"/>
      <c r="B31" s="39"/>
      <c r="C31" s="32"/>
      <c r="D31" s="33"/>
      <c r="E31" s="34"/>
      <c r="F31" s="35"/>
      <c r="G31" s="36"/>
      <c r="H31" s="37"/>
      <c r="I31" s="40"/>
      <c r="J31" s="35"/>
    </row>
    <row r="32" spans="1:10" ht="23.25">
      <c r="A32" s="38"/>
      <c r="B32" s="49"/>
      <c r="C32" s="32"/>
      <c r="D32" s="33"/>
      <c r="E32" s="34"/>
      <c r="F32" s="35"/>
      <c r="G32" s="36"/>
      <c r="H32" s="37"/>
      <c r="I32" s="35"/>
      <c r="J32" s="38"/>
    </row>
    <row r="33" spans="1:10" ht="23.25">
      <c r="A33" s="38"/>
      <c r="B33" s="49"/>
      <c r="C33" s="32"/>
      <c r="D33" s="33"/>
      <c r="E33" s="34"/>
      <c r="F33" s="35"/>
      <c r="G33" s="36"/>
      <c r="H33" s="37"/>
      <c r="I33" s="35"/>
      <c r="J33" s="38"/>
    </row>
    <row r="34" spans="1:10" ht="23.25">
      <c r="A34" s="30"/>
      <c r="B34" s="31"/>
      <c r="C34" s="32"/>
      <c r="D34" s="33"/>
      <c r="E34" s="34"/>
      <c r="F34" s="35"/>
      <c r="G34" s="36"/>
      <c r="H34" s="37"/>
      <c r="I34" s="35"/>
      <c r="J34" s="38"/>
    </row>
    <row r="35" spans="1:10" ht="23.25">
      <c r="A35" s="38"/>
      <c r="B35" s="39"/>
      <c r="C35" s="32"/>
      <c r="D35" s="33"/>
      <c r="E35" s="34"/>
      <c r="F35" s="35"/>
      <c r="G35" s="36"/>
      <c r="H35" s="37"/>
      <c r="I35" s="35"/>
      <c r="J35" s="38"/>
    </row>
    <row r="36" spans="1:10" ht="23.25">
      <c r="A36" s="38"/>
      <c r="B36" s="39"/>
      <c r="C36" s="32"/>
      <c r="D36" s="33"/>
      <c r="E36" s="34"/>
      <c r="F36" s="35"/>
      <c r="G36" s="36"/>
      <c r="H36" s="37"/>
      <c r="I36" s="35"/>
      <c r="J36" s="38"/>
    </row>
    <row r="37" spans="1:10" ht="23.25">
      <c r="A37" s="38"/>
      <c r="B37" s="39"/>
      <c r="C37" s="32"/>
      <c r="D37" s="33"/>
      <c r="E37" s="34"/>
      <c r="F37" s="35"/>
      <c r="G37" s="36"/>
      <c r="H37" s="37"/>
      <c r="I37" s="35"/>
      <c r="J37" s="38"/>
    </row>
    <row r="38" spans="1:10" ht="23.25">
      <c r="A38" s="38"/>
      <c r="B38" s="39"/>
      <c r="C38" s="32"/>
      <c r="D38" s="33"/>
      <c r="E38" s="34"/>
      <c r="F38" s="35"/>
      <c r="G38" s="36"/>
      <c r="H38" s="37"/>
      <c r="I38" s="35"/>
      <c r="J38" s="38"/>
    </row>
    <row r="39" spans="1:10" ht="23.25">
      <c r="A39" s="38"/>
      <c r="B39" s="39"/>
      <c r="C39" s="32"/>
      <c r="D39" s="33"/>
      <c r="E39" s="34"/>
      <c r="F39" s="35"/>
      <c r="G39" s="36"/>
      <c r="H39" s="37"/>
      <c r="I39" s="35"/>
      <c r="J39" s="38"/>
    </row>
    <row r="40" spans="1:10" ht="25.5">
      <c r="A40" s="38"/>
      <c r="B40" s="39"/>
      <c r="C40" s="32"/>
      <c r="D40" s="33"/>
      <c r="E40" s="34"/>
      <c r="F40" s="35"/>
      <c r="G40" s="36"/>
      <c r="H40" s="37"/>
      <c r="I40" s="40"/>
      <c r="J40" s="35"/>
    </row>
    <row r="41" spans="1:10" ht="23.25">
      <c r="A41" s="30"/>
      <c r="B41" s="31"/>
      <c r="C41" s="32"/>
      <c r="D41" s="33"/>
      <c r="E41" s="34"/>
      <c r="F41" s="35"/>
      <c r="G41" s="36"/>
      <c r="H41" s="37"/>
      <c r="I41" s="35"/>
      <c r="J41" s="38"/>
    </row>
    <row r="42" spans="1:10" ht="23.25">
      <c r="A42" s="38"/>
      <c r="B42" s="39"/>
      <c r="C42" s="32"/>
      <c r="D42" s="33"/>
      <c r="E42" s="34"/>
      <c r="F42" s="35"/>
      <c r="G42" s="36"/>
      <c r="H42" s="37"/>
      <c r="I42" s="35"/>
      <c r="J42" s="38"/>
    </row>
    <row r="43" spans="1:10" ht="23.25">
      <c r="A43" s="38"/>
      <c r="B43" s="39"/>
      <c r="C43" s="32"/>
      <c r="D43" s="33"/>
      <c r="E43" s="34"/>
      <c r="F43" s="35"/>
      <c r="G43" s="36"/>
      <c r="H43" s="37"/>
      <c r="I43" s="35"/>
      <c r="J43" s="38"/>
    </row>
    <row r="44" spans="1:10" ht="25.5">
      <c r="A44" s="38"/>
      <c r="B44" s="39"/>
      <c r="C44" s="32"/>
      <c r="D44" s="33"/>
      <c r="E44" s="34"/>
      <c r="F44" s="35"/>
      <c r="G44" s="36"/>
      <c r="H44" s="37"/>
      <c r="I44" s="40"/>
      <c r="J44" s="35"/>
    </row>
    <row r="45" spans="1:10" ht="25.5">
      <c r="A45" s="38"/>
      <c r="B45" s="39"/>
      <c r="C45" s="32"/>
      <c r="D45" s="33"/>
      <c r="E45" s="34"/>
      <c r="F45" s="35"/>
      <c r="G45" s="36"/>
      <c r="H45" s="37"/>
      <c r="I45" s="40"/>
      <c r="J45" s="38"/>
    </row>
    <row r="46" spans="1:10" ht="25.5">
      <c r="A46" s="41"/>
      <c r="B46" s="56"/>
      <c r="C46" s="57"/>
      <c r="D46" s="58"/>
      <c r="E46" s="57"/>
      <c r="F46" s="59"/>
      <c r="G46" s="60"/>
      <c r="H46" s="42"/>
      <c r="I46" s="43"/>
      <c r="J46" s="53"/>
    </row>
    <row r="47" spans="1:10" ht="23.25">
      <c r="A47" s="44"/>
      <c r="B47" s="44"/>
      <c r="C47" s="45"/>
      <c r="D47" s="44"/>
      <c r="E47" s="45"/>
      <c r="F47" s="44"/>
      <c r="G47" s="44"/>
      <c r="H47" s="45"/>
      <c r="J47" s="44"/>
    </row>
    <row r="48" spans="1:10" ht="23.25">
      <c r="A48" s="54" t="s">
        <v>59</v>
      </c>
      <c r="B48" s="54"/>
      <c r="C48" s="54" t="s">
        <v>60</v>
      </c>
      <c r="D48" s="55"/>
      <c r="E48" s="44"/>
      <c r="F48" s="44"/>
      <c r="G48" s="54" t="s">
        <v>61</v>
      </c>
      <c r="H48" s="55"/>
      <c r="I48" s="51"/>
      <c r="J48" s="52"/>
    </row>
    <row r="49" spans="1:8" ht="23.25">
      <c r="A49" s="54" t="s">
        <v>55</v>
      </c>
      <c r="B49" s="54" t="s">
        <v>57</v>
      </c>
      <c r="C49" s="54" t="s">
        <v>58</v>
      </c>
      <c r="D49" s="55"/>
      <c r="E49" s="17"/>
      <c r="G49" s="54" t="s">
        <v>46</v>
      </c>
      <c r="H49" s="55"/>
    </row>
    <row r="51" spans="2:8" ht="23.25">
      <c r="B51" s="46"/>
      <c r="C51" s="47"/>
      <c r="D51" s="46"/>
      <c r="E51" s="47"/>
      <c r="F51" s="46"/>
      <c r="G51" s="46"/>
      <c r="H51" s="47"/>
    </row>
    <row r="52" spans="2:6" ht="23.25">
      <c r="B52" s="44"/>
      <c r="C52" s="45"/>
      <c r="D52" s="44"/>
      <c r="E52" s="44"/>
      <c r="F52" s="46"/>
    </row>
    <row r="53" spans="2:5" ht="23.25">
      <c r="B53" s="44"/>
      <c r="C53" s="45"/>
      <c r="D53" s="44"/>
      <c r="E53" s="44"/>
    </row>
    <row r="54" spans="2:8" ht="23.25">
      <c r="B54" s="46"/>
      <c r="C54" s="47"/>
      <c r="D54" s="46"/>
      <c r="E54" s="47"/>
      <c r="F54" s="46"/>
      <c r="G54" s="46"/>
      <c r="H54" s="47"/>
    </row>
    <row r="55" spans="2:8" ht="23.25">
      <c r="B55" s="46"/>
      <c r="C55" s="47"/>
      <c r="D55" s="46"/>
      <c r="E55" s="47"/>
      <c r="F55" s="46"/>
      <c r="G55" s="46"/>
      <c r="H55" s="47"/>
    </row>
    <row r="56" spans="2:8" ht="23.25">
      <c r="B56" s="46"/>
      <c r="C56" s="47"/>
      <c r="D56" s="46"/>
      <c r="E56" s="47"/>
      <c r="F56" s="46"/>
      <c r="G56" s="46"/>
      <c r="H56" s="47"/>
    </row>
    <row r="57" spans="2:9" ht="23.25">
      <c r="B57" s="46"/>
      <c r="C57" s="47"/>
      <c r="D57" s="46"/>
      <c r="E57" s="47"/>
      <c r="F57" s="46"/>
      <c r="G57" s="46"/>
      <c r="H57" s="47"/>
      <c r="I57" s="48"/>
    </row>
    <row r="58" spans="2:8" ht="23.25">
      <c r="B58" s="46"/>
      <c r="C58" s="47"/>
      <c r="D58" s="46"/>
      <c r="E58" s="47"/>
      <c r="F58" s="46"/>
      <c r="G58" s="46"/>
      <c r="H58" s="47"/>
    </row>
    <row r="59" spans="2:8" ht="23.25">
      <c r="B59" s="46"/>
      <c r="C59" s="47"/>
      <c r="D59" s="46"/>
      <c r="E59" s="47"/>
      <c r="F59" s="46"/>
      <c r="G59" s="46"/>
      <c r="H59" s="47"/>
    </row>
    <row r="60" spans="2:8" ht="23.25">
      <c r="B60" s="46"/>
      <c r="C60" s="47"/>
      <c r="D60" s="46"/>
      <c r="E60" s="47"/>
      <c r="F60" s="46"/>
      <c r="G60" s="46"/>
      <c r="H60" s="47"/>
    </row>
    <row r="61" spans="2:8" ht="28.5" customHeight="1">
      <c r="B61" s="46"/>
      <c r="C61" s="47"/>
      <c r="D61" s="46"/>
      <c r="E61" s="47"/>
      <c r="F61" s="46"/>
      <c r="G61" s="46"/>
      <c r="H61" s="47"/>
    </row>
    <row r="62" spans="2:8" ht="23.25">
      <c r="B62" s="46"/>
      <c r="C62" s="47"/>
      <c r="D62" s="46"/>
      <c r="E62" s="47"/>
      <c r="F62" s="46"/>
      <c r="G62" s="46"/>
      <c r="H62" s="47"/>
    </row>
    <row r="63" spans="2:8" ht="23.25">
      <c r="B63" s="46"/>
      <c r="C63" s="47"/>
      <c r="D63" s="46"/>
      <c r="E63" s="47"/>
      <c r="F63" s="46"/>
      <c r="G63" s="46"/>
      <c r="H63" s="47"/>
    </row>
    <row r="68" ht="23.25">
      <c r="J68" s="19"/>
    </row>
  </sheetData>
  <sheetProtection/>
  <mergeCells count="8">
    <mergeCell ref="A2:J2"/>
    <mergeCell ref="A9:A10"/>
    <mergeCell ref="B9:B10"/>
    <mergeCell ref="C9:C10"/>
    <mergeCell ref="D9:D10"/>
    <mergeCell ref="E9:F9"/>
    <mergeCell ref="G9:H9"/>
    <mergeCell ref="J9:J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Civil</dc:creator>
  <cp:keywords/>
  <dc:description/>
  <cp:lastModifiedBy>Windows User</cp:lastModifiedBy>
  <cp:lastPrinted>2019-06-06T07:10:36Z</cp:lastPrinted>
  <dcterms:created xsi:type="dcterms:W3CDTF">2012-06-18T01:47:26Z</dcterms:created>
  <dcterms:modified xsi:type="dcterms:W3CDTF">2019-06-11T07:57:05Z</dcterms:modified>
  <cp:category/>
  <cp:version/>
  <cp:contentType/>
  <cp:contentStatus/>
</cp:coreProperties>
</file>